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LT\GRUNDSAP\Internet\Photonik Forschung\Bekanntmachungen, Förderung\2024 Bekanntmachungen\PhoQuaMDT\Downloads\"/>
    </mc:Choice>
  </mc:AlternateContent>
  <xr:revisionPtr revIDLastSave="0" documentId="8_{93EBD959-8F34-4CE1-8D41-BB0EF6DA451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kizze - Finanzdaten" sheetId="1" r:id="rId1"/>
  </sheets>
  <definedNames>
    <definedName name="_xlnm.Print_Area" localSheetId="0">'Skizze - Finanzdaten'!$A$1:$Y$26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9" i="1" l="1"/>
  <c r="X10" i="1"/>
  <c r="X11" i="1"/>
  <c r="X12" i="1"/>
  <c r="X13" i="1"/>
  <c r="X14" i="1"/>
  <c r="X15" i="1"/>
  <c r="X16" i="1"/>
  <c r="X17" i="1"/>
  <c r="X8" i="1"/>
  <c r="X22" i="1"/>
  <c r="X23" i="1" l="1"/>
  <c r="D17" i="1"/>
  <c r="D16" i="1"/>
  <c r="W19" i="1"/>
  <c r="V19" i="1"/>
  <c r="U19" i="1"/>
  <c r="D9" i="1"/>
  <c r="R9" i="1" s="1"/>
  <c r="R8" i="1"/>
  <c r="R10" i="1"/>
  <c r="R11" i="1"/>
  <c r="R12" i="1"/>
  <c r="R13" i="1"/>
  <c r="R14" i="1"/>
  <c r="R15" i="1"/>
  <c r="F9" i="1" l="1"/>
  <c r="D10" i="1"/>
  <c r="D11" i="1"/>
  <c r="D12" i="1"/>
  <c r="D13" i="1"/>
  <c r="D14" i="1"/>
  <c r="D15" i="1"/>
  <c r="R16" i="1"/>
  <c r="R17" i="1"/>
  <c r="O5" i="1"/>
  <c r="T19" i="1" l="1"/>
  <c r="T8" i="1"/>
  <c r="G19" i="1"/>
  <c r="K19" i="1" s="1"/>
  <c r="K10" i="1" l="1"/>
  <c r="T10" i="1"/>
  <c r="T9" i="1"/>
  <c r="F10" i="1"/>
  <c r="G10" i="1"/>
  <c r="G9" i="1"/>
  <c r="K9" i="1" s="1"/>
  <c r="F8" i="1"/>
  <c r="G8" i="1"/>
  <c r="T15" i="1" l="1"/>
  <c r="G16" i="1"/>
  <c r="G15" i="1"/>
  <c r="K13" i="1"/>
  <c r="F13" i="1"/>
  <c r="F14" i="1"/>
  <c r="K12" i="1"/>
  <c r="K11" i="1"/>
  <c r="K8" i="1"/>
  <c r="H19" i="1"/>
  <c r="H10" i="1"/>
  <c r="U10" i="1" s="1"/>
  <c r="V10" i="1" s="1"/>
  <c r="H8" i="1"/>
  <c r="U8" i="1" l="1"/>
  <c r="V8" i="1" s="1"/>
  <c r="W8" i="1" s="1"/>
  <c r="W10" i="1"/>
  <c r="T16" i="1"/>
  <c r="T17" i="1"/>
  <c r="G13" i="1"/>
  <c r="T11" i="1"/>
  <c r="T12" i="1"/>
  <c r="T14" i="1"/>
  <c r="F12" i="1"/>
  <c r="T13" i="1"/>
  <c r="H12" i="1"/>
  <c r="F11" i="1"/>
  <c r="G11" i="1"/>
  <c r="G12" i="1"/>
  <c r="K15" i="1"/>
  <c r="G14" i="1"/>
  <c r="K14" i="1"/>
  <c r="F16" i="1"/>
  <c r="K16" i="1" s="1"/>
  <c r="F17" i="1"/>
  <c r="F15" i="1"/>
  <c r="G17" i="1"/>
  <c r="H16" i="1"/>
  <c r="H14" i="1"/>
  <c r="U14" i="1" s="1"/>
  <c r="H9" i="1"/>
  <c r="U9" i="1" s="1"/>
  <c r="V9" i="1" s="1"/>
  <c r="H17" i="1"/>
  <c r="H15" i="1"/>
  <c r="U15" i="1" s="1"/>
  <c r="H13" i="1"/>
  <c r="U13" i="1" s="1"/>
  <c r="V13" i="1" s="1"/>
  <c r="H11" i="1"/>
  <c r="U12" i="1" l="1"/>
  <c r="V12" i="1" s="1"/>
  <c r="U11" i="1"/>
  <c r="V11" i="1" s="1"/>
  <c r="W11" i="1" s="1"/>
  <c r="W13" i="1"/>
  <c r="U17" i="1"/>
  <c r="V17" i="1" s="1"/>
  <c r="V14" i="1"/>
  <c r="W14" i="1" s="1"/>
  <c r="V15" i="1"/>
  <c r="W15" i="1" s="1"/>
  <c r="U16" i="1"/>
  <c r="V16" i="1" s="1"/>
  <c r="W16" i="1" s="1"/>
  <c r="W9" i="1"/>
  <c r="X19" i="1"/>
  <c r="K17" i="1"/>
  <c r="P22" i="1" l="1"/>
  <c r="W17" i="1"/>
  <c r="F23" i="1" s="1"/>
  <c r="F22" i="1"/>
  <c r="W12" i="1"/>
  <c r="F25" i="1" l="1"/>
  <c r="P23" i="1"/>
  <c r="P25" i="1" s="1"/>
</calcChain>
</file>

<file path=xl/sharedStrings.xml><?xml version="1.0" encoding="utf-8"?>
<sst xmlns="http://schemas.openxmlformats.org/spreadsheetml/2006/main" count="49" uniqueCount="49">
  <si>
    <t>Partner</t>
  </si>
  <si>
    <t>Partner 2</t>
  </si>
  <si>
    <t>Partner 3</t>
  </si>
  <si>
    <t>Partner 4</t>
  </si>
  <si>
    <t>Partner 5</t>
  </si>
  <si>
    <t>Partner 6</t>
  </si>
  <si>
    <t>Partner 7</t>
  </si>
  <si>
    <t>Partner 8</t>
  </si>
  <si>
    <t>Partner 9</t>
  </si>
  <si>
    <t>Partner 10</t>
  </si>
  <si>
    <t>Überschlägige Abschätzung der gesamten Ausgaben und Kosten des Verbundes sowie des Förderbedarfs</t>
  </si>
  <si>
    <t>Akronym:</t>
  </si>
  <si>
    <t>Principal Investigator</t>
  </si>
  <si>
    <t>Partner 1 (Koordinator)</t>
  </si>
  <si>
    <t>KMU bzw. Mittelstand?</t>
  </si>
  <si>
    <t>Bekanntmachung:</t>
  </si>
  <si>
    <t>nein</t>
  </si>
  <si>
    <t>PhoQuaMDT</t>
  </si>
  <si>
    <t>5)</t>
  </si>
  <si>
    <t>Modul:</t>
  </si>
  <si>
    <r>
      <t xml:space="preserve">Antragsart </t>
    </r>
    <r>
      <rPr>
        <b/>
        <sz val="10"/>
        <color theme="0" tint="-0.499984740745262"/>
        <rFont val="Arial"/>
        <family val="2"/>
      </rPr>
      <t>[AZA, AZAP, AZK]</t>
    </r>
  </si>
  <si>
    <r>
      <t>Institution?</t>
    </r>
    <r>
      <rPr>
        <b/>
        <vertAlign val="superscript"/>
        <sz val="10"/>
        <rFont val="Arial"/>
        <family val="2"/>
      </rPr>
      <t xml:space="preserve"> 
</t>
    </r>
    <r>
      <rPr>
        <b/>
        <sz val="10"/>
        <color theme="0" tint="-0.499984740745262"/>
        <rFont val="Arial"/>
        <family val="2"/>
      </rPr>
      <t>[Industrie / Uni, UK / Forschungseinrichtung]</t>
    </r>
  </si>
  <si>
    <r>
      <t>Unternehmensgröße?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
</t>
    </r>
    <r>
      <rPr>
        <b/>
        <sz val="10"/>
        <color theme="0" tint="-0.499984740745262"/>
        <rFont val="Arial"/>
        <family val="2"/>
      </rPr>
      <t>[kleines KMU, mittleres KMU, Mittelstand, GU, nein]</t>
    </r>
  </si>
  <si>
    <r>
      <t xml:space="preserve">Verbund-Bonus </t>
    </r>
    <r>
      <rPr>
        <b/>
        <sz val="10"/>
        <color theme="0" tint="-0.499984740745262"/>
        <rFont val="Arial"/>
        <family val="2"/>
      </rPr>
      <t>[%]</t>
    </r>
  </si>
  <si>
    <r>
      <t xml:space="preserve">KMU-Bonus </t>
    </r>
    <r>
      <rPr>
        <b/>
        <sz val="10"/>
        <color theme="0" tint="-0.499984740745262"/>
        <rFont val="Arial"/>
        <family val="2"/>
      </rPr>
      <t>[%]</t>
    </r>
  </si>
  <si>
    <r>
      <t xml:space="preserve">beantragte Förderquote 
</t>
    </r>
    <r>
      <rPr>
        <b/>
        <sz val="10"/>
        <color theme="0" tint="-0.499984740745262"/>
        <rFont val="Arial"/>
        <family val="2"/>
      </rPr>
      <t>ohne Boni, enthält ggf. PP [%]</t>
    </r>
  </si>
  <si>
    <r>
      <t>zuwendungsrelevante 
Förderquote</t>
    </r>
    <r>
      <rPr>
        <b/>
        <vertAlign val="superscript"/>
        <sz val="10"/>
        <rFont val="Arial"/>
        <family val="2"/>
      </rPr>
      <t>2)</t>
    </r>
    <r>
      <rPr>
        <b/>
        <sz val="10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[%]</t>
    </r>
  </si>
  <si>
    <r>
      <t xml:space="preserve">Personal </t>
    </r>
    <r>
      <rPr>
        <b/>
        <sz val="10"/>
        <color theme="0" tint="-0.499984740745262"/>
        <rFont val="Arial"/>
        <family val="2"/>
      </rPr>
      <t>[T€]</t>
    </r>
  </si>
  <si>
    <r>
      <t xml:space="preserve">Reisekosten </t>
    </r>
    <r>
      <rPr>
        <b/>
        <sz val="10"/>
        <color theme="0" tint="-0.499984740745262"/>
        <rFont val="Arial"/>
        <family val="2"/>
      </rPr>
      <t>[T€]</t>
    </r>
  </si>
  <si>
    <r>
      <t xml:space="preserve">Verbrauchsmaterial </t>
    </r>
    <r>
      <rPr>
        <b/>
        <sz val="10"/>
        <color theme="0" tint="-0.499984740745262"/>
        <rFont val="Arial"/>
        <family val="2"/>
      </rPr>
      <t>[T€]</t>
    </r>
  </si>
  <si>
    <r>
      <t xml:space="preserve">Investitionen / 
Geräte über 800€ </t>
    </r>
    <r>
      <rPr>
        <b/>
        <sz val="10"/>
        <color theme="0" tint="-0.499984740745262"/>
        <rFont val="Arial"/>
        <family val="2"/>
      </rPr>
      <t>[T€]</t>
    </r>
  </si>
  <si>
    <r>
      <t xml:space="preserve">FuE-Unteraufträge </t>
    </r>
    <r>
      <rPr>
        <b/>
        <sz val="10"/>
        <color theme="0" tint="-0.499984740745262"/>
        <rFont val="Arial"/>
        <family val="2"/>
      </rPr>
      <t>[T€]</t>
    </r>
  </si>
  <si>
    <r>
      <t>Gemeinkosten</t>
    </r>
    <r>
      <rPr>
        <b/>
        <vertAlign val="superscript"/>
        <sz val="10"/>
        <rFont val="Arial"/>
        <family val="2"/>
      </rPr>
      <t>3)</t>
    </r>
    <r>
      <rPr>
        <b/>
        <sz val="10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[T€]</t>
    </r>
  </si>
  <si>
    <r>
      <t xml:space="preserve">Projektpauschale (PP) </t>
    </r>
    <r>
      <rPr>
        <b/>
        <sz val="10"/>
        <color theme="0" tint="-0.499984740745262"/>
        <rFont val="Arial"/>
        <family val="2"/>
      </rPr>
      <t>[T€]</t>
    </r>
  </si>
  <si>
    <r>
      <t xml:space="preserve">Kosten / Ausgaben 
inkl. PP </t>
    </r>
    <r>
      <rPr>
        <b/>
        <sz val="10"/>
        <color theme="0" tint="-0.499984740745262"/>
        <rFont val="Arial"/>
        <family val="2"/>
      </rPr>
      <t>[T€]</t>
    </r>
  </si>
  <si>
    <r>
      <t xml:space="preserve">beantragte Fördermittel 
</t>
    </r>
    <r>
      <rPr>
        <b/>
        <sz val="10"/>
        <color theme="0" tint="-0.499984740745262"/>
        <rFont val="Arial"/>
        <family val="2"/>
      </rPr>
      <t>(inkl. PP und Boni) [T€]</t>
    </r>
  </si>
  <si>
    <r>
      <t>förderquotenrelevante Zuwendung</t>
    </r>
    <r>
      <rPr>
        <b/>
        <vertAlign val="superscript"/>
        <sz val="10"/>
        <rFont val="Arial"/>
        <family val="2"/>
      </rPr>
      <t>4)</t>
    </r>
    <r>
      <rPr>
        <b/>
        <sz val="10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[T€]</t>
    </r>
  </si>
  <si>
    <r>
      <t xml:space="preserve">Summe der Zuwendungen </t>
    </r>
    <r>
      <rPr>
        <sz val="11"/>
        <color theme="0" tint="-0.499984740745262"/>
        <rFont val="Arial"/>
        <family val="2"/>
      </rPr>
      <t>[T€]</t>
    </r>
    <r>
      <rPr>
        <sz val="11"/>
        <color theme="1"/>
        <rFont val="Arial"/>
        <family val="2"/>
      </rPr>
      <t>:</t>
    </r>
  </si>
  <si>
    <r>
      <t xml:space="preserve">Kosten / Ausgaben des Verbundes </t>
    </r>
    <r>
      <rPr>
        <sz val="11"/>
        <color theme="0" tint="-0.499984740745262"/>
        <rFont val="Arial"/>
        <family val="2"/>
      </rPr>
      <t>[T€]</t>
    </r>
    <r>
      <rPr>
        <sz val="11"/>
        <color theme="1"/>
        <rFont val="Arial"/>
        <family val="2"/>
      </rPr>
      <t>:</t>
    </r>
  </si>
  <si>
    <r>
      <t xml:space="preserve">Förderung durch das BMBF </t>
    </r>
    <r>
      <rPr>
        <sz val="11"/>
        <color theme="0" tint="-0.499984740745262"/>
        <rFont val="Arial"/>
        <family val="2"/>
      </rPr>
      <t>[%]</t>
    </r>
    <r>
      <rPr>
        <sz val="11"/>
        <color theme="1"/>
        <rFont val="Arial"/>
        <family val="2"/>
      </rPr>
      <t>:</t>
    </r>
  </si>
  <si>
    <r>
      <t xml:space="preserve">förderquotenrelevante Kosten / Ausgaben des Verbundes </t>
    </r>
    <r>
      <rPr>
        <sz val="11"/>
        <color theme="0" tint="-0.499984740745262"/>
        <rFont val="Arial"/>
        <family val="2"/>
      </rPr>
      <t>[T€]</t>
    </r>
    <r>
      <rPr>
        <sz val="11"/>
        <color theme="1"/>
        <rFont val="Arial"/>
        <family val="2"/>
      </rPr>
      <t>:</t>
    </r>
  </si>
  <si>
    <r>
      <t xml:space="preserve">Summe der förderquotenrelevanten 
Zuwendungen </t>
    </r>
    <r>
      <rPr>
        <sz val="11"/>
        <color theme="0" tint="-0.499984740745262"/>
        <rFont val="Arial"/>
        <family val="2"/>
      </rPr>
      <t>[T€]</t>
    </r>
    <r>
      <rPr>
        <sz val="11"/>
        <color theme="1"/>
        <rFont val="Arial"/>
        <family val="2"/>
      </rPr>
      <t>:</t>
    </r>
  </si>
  <si>
    <r>
      <t xml:space="preserve">Zuwendungssumme 
(KMU, Mittelstand) </t>
    </r>
    <r>
      <rPr>
        <sz val="11"/>
        <color theme="0" tint="-0.499984740745262"/>
        <rFont val="Arial"/>
        <family val="2"/>
      </rPr>
      <t>[T€]</t>
    </r>
    <r>
      <rPr>
        <sz val="11"/>
        <color theme="1"/>
        <rFont val="Arial"/>
        <family val="2"/>
      </rPr>
      <t>:</t>
    </r>
  </si>
  <si>
    <r>
      <t xml:space="preserve">Zuwendungsquote 
(KMU, Mittelstand) </t>
    </r>
    <r>
      <rPr>
        <sz val="11"/>
        <color theme="0" tint="-0.499984740745262"/>
        <rFont val="Arial"/>
        <family val="2"/>
      </rPr>
      <t>[%]</t>
    </r>
    <r>
      <rPr>
        <sz val="11"/>
        <color theme="1"/>
        <rFont val="Arial"/>
        <family val="2"/>
      </rPr>
      <t>:</t>
    </r>
  </si>
  <si>
    <r>
      <t xml:space="preserve">Projektpauschale (PP) </t>
    </r>
    <r>
      <rPr>
        <b/>
        <sz val="10"/>
        <color theme="0" tint="-0.499984740745262"/>
        <rFont val="Arial"/>
        <family val="2"/>
      </rPr>
      <t>[%]
(Bestandteil der Förderquote)</t>
    </r>
  </si>
  <si>
    <r>
      <rPr>
        <vertAlign val="superscript"/>
        <sz val="10"/>
        <color theme="1"/>
        <rFont val="Calibri"/>
        <family val="2"/>
        <scheme val="minor"/>
      </rPr>
      <t>1)</t>
    </r>
    <r>
      <rPr>
        <sz val="10"/>
        <color theme="1"/>
        <rFont val="Calibri"/>
        <family val="2"/>
        <scheme val="minor"/>
      </rPr>
      <t xml:space="preserve"> kleines KMU: weniger als 50 Mitarbeitende und weniger als 10 Mio. € Jahresumsatz bzw. Jahresbilanzsumme
mittleres KMU: weniger als 250 Mitarbeitende und weniger als 50 Mio. € Jahresumsatz bzw. weniger als 43 Mio. € Jahresbilanzsumme
(https://eur-lex.europa.eu/legal-content/DE/TXT/PDF/?uri=CELEX:32003H0361&amp;from=DE)
Mittelstand: weniger als 1.000 Mitarbeitende und weniger als 100 Mio. € Jahresumsatz
</t>
    </r>
    <r>
      <rPr>
        <vertAlign val="superscript"/>
        <sz val="10"/>
        <color theme="1"/>
        <rFont val="Calibri"/>
        <family val="2"/>
        <scheme val="minor"/>
      </rPr>
      <t>2)</t>
    </r>
    <r>
      <rPr>
        <sz val="10"/>
        <color theme="1"/>
        <rFont val="Calibri"/>
        <family val="2"/>
        <scheme val="minor"/>
      </rPr>
      <t xml:space="preserve"> zuwendungsrelevante Förderquote: 
    für Industrieunternehmen: max. 80%
    für Universitäten, Universitätskliniken und Forschungseinrichtungen: max. 100%
</t>
    </r>
    <r>
      <rPr>
        <vertAlign val="superscript"/>
        <sz val="10"/>
        <color theme="1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Gemeinkosten gem. PreisLS oder ggf. alternativ </t>
    </r>
    <r>
      <rPr>
        <b/>
        <sz val="10"/>
        <color theme="1"/>
        <rFont val="Calibri"/>
        <family val="2"/>
        <scheme val="minor"/>
      </rPr>
      <t>vorkalkulatorischer</t>
    </r>
    <r>
      <rPr>
        <sz val="10"/>
        <color theme="1"/>
        <rFont val="Calibri"/>
        <family val="2"/>
        <scheme val="minor"/>
      </rPr>
      <t xml:space="preserve"> Gemeinkostenzuschlagssatz in Höhe von 50% der Personalkosten
</t>
    </r>
    <r>
      <rPr>
        <vertAlign val="superscript"/>
        <sz val="10"/>
        <color theme="1"/>
        <rFont val="Calibri"/>
        <family val="2"/>
        <scheme val="minor"/>
      </rPr>
      <t>4)</t>
    </r>
    <r>
      <rPr>
        <sz val="10"/>
        <color theme="1"/>
        <rFont val="Calibri"/>
        <family val="2"/>
        <scheme val="minor"/>
      </rPr>
      <t xml:space="preserve"> für KMU: exkl. aller Boni
    für Mittelstand und GU: inkl. aller Boni
    für Uni, UK: inkl. PP
</t>
    </r>
    <r>
      <rPr>
        <vertAlign val="superscript"/>
        <sz val="10"/>
        <color theme="1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 Zuwendungssumme ist gelb hinterlegt, wenn mehr als 250 T€ für das Teilvorhaben mit klinischen Anwendungen beantragt werden. 
    Der genannte Teil der Ausgaben wirkt sich dann auf die Förderquote des Verbundes aus.
</t>
    </r>
    <r>
      <rPr>
        <vertAlign val="superscript"/>
        <sz val="10"/>
        <color theme="1"/>
        <rFont val="Calibri"/>
        <family val="2"/>
        <scheme val="minor"/>
      </rPr>
      <t>6)</t>
    </r>
    <r>
      <rPr>
        <sz val="10"/>
        <color theme="1"/>
        <rFont val="Calibri"/>
        <family val="2"/>
        <scheme val="minor"/>
      </rPr>
      <t xml:space="preserve"> Solange die Verbundförderquote </t>
    </r>
    <r>
      <rPr>
        <b/>
        <sz val="10"/>
        <color theme="1"/>
        <rFont val="Calibri"/>
        <family val="2"/>
        <scheme val="minor"/>
      </rPr>
      <t>nicht</t>
    </r>
    <r>
      <rPr>
        <sz val="10"/>
        <color theme="1"/>
        <rFont val="Calibri"/>
        <family val="2"/>
        <scheme val="minor"/>
      </rPr>
      <t xml:space="preserve"> grün hinterlegt ist fehlen entweder erforderliche Angaben oder es wurden Bestimmungen der Bekanntmachung zur Verbundförderquote nicht eingehalten.</t>
    </r>
  </si>
  <si>
    <r>
      <t>Verbundförderquote</t>
    </r>
    <r>
      <rPr>
        <b/>
        <vertAlign val="superscript"/>
        <sz val="14"/>
        <color theme="1"/>
        <rFont val="Arial"/>
        <family val="2"/>
      </rPr>
      <t>6)</t>
    </r>
    <r>
      <rPr>
        <b/>
        <sz val="14"/>
        <color theme="1"/>
        <rFont val="Arial"/>
        <family val="2"/>
      </rPr>
      <t xml:space="preserve"> </t>
    </r>
    <r>
      <rPr>
        <b/>
        <sz val="14"/>
        <color theme="0" tint="-0.499984740745262"/>
        <rFont val="Arial"/>
        <family val="2"/>
      </rPr>
      <t>[%]</t>
    </r>
    <r>
      <rPr>
        <b/>
        <sz val="14"/>
        <color theme="1"/>
        <rFont val="Arial"/>
        <family val="2"/>
      </rPr>
      <t>:</t>
    </r>
  </si>
  <si>
    <t>Bitte beachten Sie auch die Anmerkungen ab Zeile 27.</t>
  </si>
  <si>
    <t>Version: 10.01.2025, 13:10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</si>
</sst>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T€&quot;"/>
  </numFmts>
  <fonts count="3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8"/>
      <color theme="1"/>
      <name val="Arial"/>
      <family val="2"/>
    </font>
    <font>
      <b/>
      <sz val="18"/>
      <color rgb="FFFFC000"/>
      <name val="Arial"/>
      <family val="2"/>
    </font>
    <font>
      <b/>
      <sz val="11"/>
      <color rgb="FFFFC000"/>
      <name val="Arial"/>
      <family val="2"/>
    </font>
    <font>
      <b/>
      <u/>
      <sz val="11"/>
      <color rgb="FFFFC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FFC000"/>
      <name val="Arial"/>
      <family val="2"/>
    </font>
    <font>
      <b/>
      <sz val="10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14"/>
      <color theme="0" tint="-0.499984740745262"/>
      <name val="Arial"/>
      <family val="2"/>
    </font>
    <font>
      <b/>
      <vertAlign val="superscript"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03">
    <xf numFmtId="0" fontId="0" fillId="0" borderId="0" xfId="0"/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9" fontId="2" fillId="0" borderId="1" xfId="0" applyNumberFormat="1" applyFont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0" fillId="0" borderId="0" xfId="0" applyProtection="1"/>
    <xf numFmtId="0" fontId="5" fillId="0" borderId="0" xfId="0" applyFont="1" applyProtection="1"/>
    <xf numFmtId="9" fontId="2" fillId="0" borderId="1" xfId="0" applyNumberFormat="1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horizontal="right" vertical="center" wrapText="1"/>
    </xf>
    <xf numFmtId="0" fontId="8" fillId="0" borderId="0" xfId="0" applyFont="1" applyFill="1" applyAlignment="1" applyProtection="1">
      <alignment horizontal="right" vertical="center" wrapText="1"/>
    </xf>
    <xf numFmtId="164" fontId="5" fillId="0" borderId="0" xfId="0" applyNumberFormat="1" applyFont="1" applyFill="1" applyAlignment="1" applyProtection="1">
      <alignment vertical="center"/>
    </xf>
    <xf numFmtId="164" fontId="0" fillId="0" borderId="0" xfId="0" applyNumberFormat="1" applyFill="1" applyAlignment="1" applyProtection="1">
      <alignment vertical="center"/>
    </xf>
    <xf numFmtId="0" fontId="5" fillId="0" borderId="0" xfId="0" applyFont="1" applyFill="1" applyAlignment="1" applyProtection="1">
      <alignment horizontal="right" vertical="center" wrapText="1"/>
    </xf>
    <xf numFmtId="0" fontId="14" fillId="0" borderId="0" xfId="0" applyFont="1" applyAlignment="1" applyProtection="1"/>
    <xf numFmtId="0" fontId="15" fillId="0" borderId="0" xfId="0" applyFont="1" applyFill="1" applyProtection="1"/>
    <xf numFmtId="0" fontId="17" fillId="0" borderId="0" xfId="0" applyFont="1" applyAlignment="1" applyProtection="1">
      <alignment horizontal="right"/>
    </xf>
    <xf numFmtId="164" fontId="17" fillId="0" borderId="11" xfId="0" applyNumberFormat="1" applyFont="1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20" fillId="0" borderId="8" xfId="0" applyFont="1" applyBorder="1" applyAlignment="1" applyProtection="1">
      <alignment vertical="center"/>
    </xf>
    <xf numFmtId="0" fontId="21" fillId="0" borderId="8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6" fillId="2" borderId="1" xfId="0" applyFont="1" applyFill="1" applyBorder="1" applyAlignment="1" applyProtection="1">
      <alignment textRotation="90" wrapText="1"/>
    </xf>
    <xf numFmtId="0" fontId="1" fillId="0" borderId="4" xfId="0" applyFont="1" applyBorder="1" applyAlignment="1" applyProtection="1">
      <alignment textRotation="90" wrapText="1"/>
    </xf>
    <xf numFmtId="0" fontId="1" fillId="0" borderId="2" xfId="0" applyFont="1" applyBorder="1" applyAlignment="1" applyProtection="1">
      <alignment horizontal="center" textRotation="90" wrapText="1"/>
    </xf>
    <xf numFmtId="0" fontId="1" fillId="0" borderId="3" xfId="0" applyFont="1" applyBorder="1" applyAlignment="1" applyProtection="1">
      <alignment horizontal="center" textRotation="90" wrapText="1"/>
    </xf>
    <xf numFmtId="0" fontId="1" fillId="0" borderId="3" xfId="0" applyFont="1" applyFill="1" applyBorder="1" applyAlignment="1" applyProtection="1">
      <alignment horizontal="center" textRotation="90" wrapText="1"/>
    </xf>
    <xf numFmtId="0" fontId="1" fillId="0" borderId="1" xfId="0" applyFont="1" applyBorder="1" applyAlignment="1" applyProtection="1">
      <alignment horizontal="center" textRotation="90"/>
    </xf>
    <xf numFmtId="0" fontId="1" fillId="0" borderId="1" xfId="0" applyFont="1" applyFill="1" applyBorder="1" applyAlignment="1" applyProtection="1">
      <alignment horizontal="center" textRotation="90" wrapText="1"/>
    </xf>
    <xf numFmtId="0" fontId="23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center"/>
    </xf>
    <xf numFmtId="9" fontId="2" fillId="0" borderId="1" xfId="1" applyFont="1" applyBorder="1" applyAlignment="1" applyProtection="1">
      <alignment vertical="center" wrapText="1"/>
      <protection locked="0"/>
    </xf>
    <xf numFmtId="9" fontId="2" fillId="0" borderId="1" xfId="1" applyFont="1" applyBorder="1" applyAlignment="1" applyProtection="1">
      <alignment vertical="center" wrapText="1"/>
    </xf>
    <xf numFmtId="0" fontId="19" fillId="0" borderId="0" xfId="0" applyFont="1" applyAlignment="1" applyProtection="1">
      <alignment horizontal="center"/>
    </xf>
    <xf numFmtId="0" fontId="1" fillId="3" borderId="3" xfId="0" applyFont="1" applyFill="1" applyBorder="1" applyAlignment="1" applyProtection="1">
      <alignment horizontal="center" textRotation="90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right" vertical="center"/>
    </xf>
    <xf numFmtId="0" fontId="1" fillId="3" borderId="3" xfId="0" applyFont="1" applyFill="1" applyBorder="1" applyAlignment="1" applyProtection="1">
      <alignment textRotation="90" wrapText="1"/>
    </xf>
    <xf numFmtId="9" fontId="2" fillId="3" borderId="1" xfId="0" applyNumberFormat="1" applyFont="1" applyFill="1" applyBorder="1" applyAlignment="1" applyProtection="1">
      <alignment vertical="center" wrapText="1"/>
    </xf>
    <xf numFmtId="0" fontId="0" fillId="3" borderId="0" xfId="0" applyFill="1" applyAlignment="1" applyProtection="1">
      <alignment vertical="center"/>
    </xf>
    <xf numFmtId="0" fontId="1" fillId="4" borderId="3" xfId="0" applyFont="1" applyFill="1" applyBorder="1" applyAlignment="1" applyProtection="1">
      <alignment horizontal="center" textRotation="90" wrapText="1"/>
    </xf>
    <xf numFmtId="0" fontId="0" fillId="4" borderId="0" xfId="0" applyFill="1" applyAlignment="1" applyProtection="1">
      <alignment vertical="center"/>
    </xf>
    <xf numFmtId="0" fontId="20" fillId="0" borderId="0" xfId="0" applyFont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textRotation="90" wrapText="1"/>
    </xf>
    <xf numFmtId="0" fontId="2" fillId="3" borderId="1" xfId="0" applyFont="1" applyFill="1" applyBorder="1" applyAlignment="1" applyProtection="1">
      <alignment horizontal="right" vertical="center"/>
    </xf>
    <xf numFmtId="165" fontId="2" fillId="0" borderId="1" xfId="0" applyNumberFormat="1" applyFont="1" applyFill="1" applyBorder="1" applyAlignment="1" applyProtection="1">
      <alignment horizontal="right" vertical="center"/>
    </xf>
    <xf numFmtId="165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9" fontId="2" fillId="0" borderId="1" xfId="0" applyNumberFormat="1" applyFont="1" applyBorder="1" applyAlignment="1" applyProtection="1">
      <alignment vertical="center" wrapText="1"/>
    </xf>
    <xf numFmtId="165" fontId="15" fillId="0" borderId="14" xfId="0" applyNumberFormat="1" applyFont="1" applyFill="1" applyBorder="1" applyAlignment="1" applyProtection="1">
      <alignment vertical="center"/>
    </xf>
    <xf numFmtId="165" fontId="15" fillId="0" borderId="17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24" fillId="0" borderId="0" xfId="0" applyFont="1" applyAlignment="1" applyProtection="1"/>
    <xf numFmtId="0" fontId="16" fillId="0" borderId="0" xfId="0" applyFont="1" applyFill="1" applyBorder="1" applyAlignment="1" applyProtection="1">
      <alignment vertical="center" wrapText="1"/>
    </xf>
    <xf numFmtId="0" fontId="24" fillId="0" borderId="7" xfId="0" applyFont="1" applyBorder="1" applyAlignment="1" applyProtection="1">
      <protection locked="0"/>
    </xf>
    <xf numFmtId="164" fontId="0" fillId="0" borderId="17" xfId="0" applyNumberFormat="1" applyBorder="1" applyProtection="1"/>
    <xf numFmtId="165" fontId="0" fillId="0" borderId="14" xfId="0" applyNumberFormat="1" applyBorder="1" applyProtection="1"/>
    <xf numFmtId="0" fontId="26" fillId="0" borderId="0" xfId="0" applyFont="1" applyAlignment="1" applyProtection="1"/>
    <xf numFmtId="0" fontId="14" fillId="0" borderId="0" xfId="0" applyFont="1" applyProtection="1"/>
    <xf numFmtId="0" fontId="12" fillId="0" borderId="0" xfId="0" applyFont="1" applyFill="1" applyAlignment="1" applyProtection="1">
      <alignment vertical="top"/>
    </xf>
    <xf numFmtId="0" fontId="22" fillId="0" borderId="0" xfId="0" applyFont="1" applyBorder="1" applyAlignment="1" applyProtection="1">
      <alignment horizontal="center" vertical="center"/>
    </xf>
    <xf numFmtId="9" fontId="2" fillId="4" borderId="1" xfId="0" applyNumberFormat="1" applyFont="1" applyFill="1" applyBorder="1" applyAlignment="1" applyProtection="1">
      <alignment vertical="center" wrapText="1"/>
    </xf>
    <xf numFmtId="0" fontId="12" fillId="5" borderId="21" xfId="0" applyFont="1" applyFill="1" applyBorder="1" applyAlignment="1" applyProtection="1">
      <alignment horizontal="left" vertical="top" wrapText="1"/>
    </xf>
    <xf numFmtId="0" fontId="12" fillId="5" borderId="22" xfId="0" applyFont="1" applyFill="1" applyBorder="1" applyAlignment="1" applyProtection="1">
      <alignment horizontal="left" vertical="top" wrapText="1"/>
    </xf>
    <xf numFmtId="0" fontId="12" fillId="5" borderId="23" xfId="0" applyFont="1" applyFill="1" applyBorder="1" applyAlignment="1" applyProtection="1">
      <alignment horizontal="left" vertical="top" wrapText="1"/>
    </xf>
    <xf numFmtId="0" fontId="15" fillId="0" borderId="12" xfId="0" applyFont="1" applyFill="1" applyBorder="1" applyAlignment="1" applyProtection="1">
      <alignment horizontal="right" vertical="center" wrapText="1"/>
    </xf>
    <xf numFmtId="0" fontId="15" fillId="0" borderId="13" xfId="0" applyFont="1" applyFill="1" applyBorder="1" applyAlignment="1" applyProtection="1">
      <alignment horizontal="right" vertical="center" wrapText="1"/>
    </xf>
    <xf numFmtId="0" fontId="15" fillId="0" borderId="15" xfId="0" applyFont="1" applyFill="1" applyBorder="1" applyAlignment="1" applyProtection="1">
      <alignment horizontal="right" vertical="center" wrapText="1"/>
    </xf>
    <xf numFmtId="0" fontId="15" fillId="0" borderId="16" xfId="0" applyFont="1" applyFill="1" applyBorder="1" applyAlignment="1" applyProtection="1">
      <alignment horizontal="right" vertical="center" wrapText="1"/>
    </xf>
    <xf numFmtId="0" fontId="17" fillId="0" borderId="9" xfId="0" applyFont="1" applyFill="1" applyBorder="1" applyAlignment="1" applyProtection="1">
      <alignment horizontal="right" vertical="center" wrapText="1"/>
    </xf>
    <xf numFmtId="0" fontId="17" fillId="0" borderId="10" xfId="0" applyFont="1" applyFill="1" applyBorder="1" applyAlignment="1" applyProtection="1">
      <alignment horizontal="right" vertical="center" wrapText="1"/>
    </xf>
    <xf numFmtId="165" fontId="15" fillId="0" borderId="12" xfId="0" applyNumberFormat="1" applyFont="1" applyFill="1" applyBorder="1" applyAlignment="1" applyProtection="1">
      <alignment horizontal="right" vertical="center" wrapText="1"/>
    </xf>
    <xf numFmtId="165" fontId="15" fillId="0" borderId="13" xfId="0" applyNumberFormat="1" applyFont="1" applyFill="1" applyBorder="1" applyAlignment="1" applyProtection="1">
      <alignment horizontal="right" vertical="center" wrapText="1"/>
    </xf>
    <xf numFmtId="164" fontId="15" fillId="0" borderId="15" xfId="1" applyNumberFormat="1" applyFont="1" applyFill="1" applyBorder="1" applyAlignment="1" applyProtection="1">
      <alignment horizontal="right" vertical="center" wrapText="1"/>
    </xf>
    <xf numFmtId="164" fontId="15" fillId="0" borderId="16" xfId="1" applyNumberFormat="1" applyFont="1" applyFill="1" applyBorder="1" applyAlignment="1" applyProtection="1">
      <alignment horizontal="right" vertical="center" wrapText="1"/>
    </xf>
    <xf numFmtId="0" fontId="15" fillId="0" borderId="18" xfId="0" applyFont="1" applyFill="1" applyBorder="1" applyAlignment="1" applyProtection="1">
      <alignment horizontal="right" vertical="center" wrapText="1"/>
    </xf>
    <xf numFmtId="0" fontId="15" fillId="0" borderId="19" xfId="0" applyFont="1" applyFill="1" applyBorder="1" applyAlignment="1" applyProtection="1">
      <alignment horizontal="right" vertical="center" wrapText="1"/>
    </xf>
    <xf numFmtId="165" fontId="15" fillId="0" borderId="13" xfId="0" applyNumberFormat="1" applyFont="1" applyFill="1" applyBorder="1" applyAlignment="1" applyProtection="1">
      <alignment horizontal="right" vertical="center"/>
    </xf>
    <xf numFmtId="165" fontId="15" fillId="0" borderId="14" xfId="0" applyNumberFormat="1" applyFont="1" applyFill="1" applyBorder="1" applyAlignment="1" applyProtection="1">
      <alignment horizontal="right" vertical="center"/>
    </xf>
    <xf numFmtId="165" fontId="15" fillId="0" borderId="16" xfId="0" applyNumberFormat="1" applyFont="1" applyFill="1" applyBorder="1" applyAlignment="1" applyProtection="1">
      <alignment horizontal="right" vertical="center"/>
    </xf>
    <xf numFmtId="165" fontId="15" fillId="0" borderId="17" xfId="0" applyNumberFormat="1" applyFont="1" applyFill="1" applyBorder="1" applyAlignment="1" applyProtection="1">
      <alignment horizontal="right" vertical="center"/>
    </xf>
    <xf numFmtId="164" fontId="15" fillId="0" borderId="19" xfId="0" applyNumberFormat="1" applyFont="1" applyFill="1" applyBorder="1" applyAlignment="1" applyProtection="1">
      <alignment horizontal="right" vertical="center"/>
    </xf>
    <xf numFmtId="164" fontId="15" fillId="0" borderId="20" xfId="0" applyNumberFormat="1" applyFont="1" applyFill="1" applyBorder="1" applyAlignment="1" applyProtection="1">
      <alignment horizontal="right" vertical="center"/>
    </xf>
    <xf numFmtId="0" fontId="19" fillId="0" borderId="0" xfId="0" applyFont="1" applyAlignment="1" applyProtection="1">
      <alignment horizontal="center"/>
    </xf>
    <xf numFmtId="0" fontId="18" fillId="0" borderId="7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/>
    </xf>
  </cellXfs>
  <cellStyles count="2">
    <cellStyle name="Prozent" xfId="1" builtinId="5"/>
    <cellStyle name="Standard" xfId="0" builtinId="0"/>
  </cellStyles>
  <dxfs count="51">
    <dxf>
      <fill>
        <patternFill>
          <bgColor rgb="FFFFC000"/>
        </patternFill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ont>
        <strike val="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B3" sqref="B3:H3"/>
    </sheetView>
  </sheetViews>
  <sheetFormatPr baseColWidth="10" defaultColWidth="11.453125" defaultRowHeight="14.5" x14ac:dyDescent="0.35"/>
  <cols>
    <col min="1" max="1" width="34.26953125" style="10" customWidth="1"/>
    <col min="2" max="4" width="10" style="10" customWidth="1"/>
    <col min="5" max="5" width="1.26953125" style="10" customWidth="1"/>
    <col min="6" max="9" width="7.1796875" style="10" customWidth="1"/>
    <col min="10" max="10" width="1.26953125" style="10" customWidth="1"/>
    <col min="11" max="11" width="7.1796875" style="10" customWidth="1"/>
    <col min="12" max="12" width="1.36328125" style="10" customWidth="1"/>
    <col min="13" max="15" width="10" style="10" customWidth="1"/>
    <col min="16" max="17" width="9.90625" style="10" customWidth="1"/>
    <col min="18" max="18" width="10" style="10" customWidth="1"/>
    <col min="19" max="19" width="1.26953125" style="10" customWidth="1"/>
    <col min="20" max="20" width="10" style="10" hidden="1" customWidth="1"/>
    <col min="21" max="23" width="10" style="10" customWidth="1"/>
    <col min="24" max="24" width="9.90625" style="10" customWidth="1"/>
    <col min="25" max="25" width="1.90625" style="10" customWidth="1"/>
    <col min="26" max="26" width="4.453125" style="10" customWidth="1"/>
    <col min="27" max="16384" width="11.453125" style="10"/>
  </cols>
  <sheetData>
    <row r="1" spans="1:24" s="9" customFormat="1" ht="23" x14ac:dyDescent="0.5">
      <c r="A1" s="99" t="s">
        <v>10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</row>
    <row r="2" spans="1:24" s="9" customFormat="1" ht="8" customHeight="1" x14ac:dyDescent="0.5">
      <c r="A2" s="36"/>
      <c r="B2" s="36"/>
      <c r="C2" s="36"/>
      <c r="D2" s="36"/>
      <c r="E2" s="45"/>
      <c r="F2" s="36"/>
      <c r="G2" s="36"/>
      <c r="H2" s="36"/>
      <c r="I2" s="36"/>
      <c r="J2" s="48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24" s="11" customFormat="1" ht="19.5" customHeight="1" thickBot="1" x14ac:dyDescent="0.5">
      <c r="A3" s="29" t="s">
        <v>11</v>
      </c>
      <c r="B3" s="100"/>
      <c r="C3" s="100"/>
      <c r="D3" s="100"/>
      <c r="E3" s="100"/>
      <c r="F3" s="100"/>
      <c r="G3" s="100"/>
      <c r="H3" s="100"/>
      <c r="I3" s="7"/>
      <c r="J3" s="7"/>
      <c r="K3" s="101" t="s">
        <v>47</v>
      </c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</row>
    <row r="4" spans="1:24" s="11" customFormat="1" ht="7.5" customHeight="1" thickTop="1" x14ac:dyDescent="0.45">
      <c r="A4" s="29"/>
      <c r="B4" s="35"/>
      <c r="C4" s="35"/>
      <c r="D4" s="35"/>
      <c r="E4" s="35"/>
      <c r="F4" s="35"/>
      <c r="G4" s="35"/>
      <c r="H4" s="35"/>
      <c r="I4" s="7"/>
      <c r="J4" s="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76"/>
      <c r="X4" s="31"/>
    </row>
    <row r="5" spans="1:24" s="11" customFormat="1" ht="19.5" customHeight="1" thickBot="1" x14ac:dyDescent="0.5">
      <c r="A5" s="44" t="s">
        <v>15</v>
      </c>
      <c r="B5" s="102" t="s">
        <v>17</v>
      </c>
      <c r="C5" s="102"/>
      <c r="D5" s="102"/>
      <c r="E5" s="102"/>
      <c r="F5" s="102"/>
      <c r="G5" s="102"/>
      <c r="H5" s="102"/>
      <c r="I5" s="7"/>
      <c r="J5" s="7"/>
      <c r="K5" s="57"/>
      <c r="L5" s="57"/>
      <c r="M5" s="44" t="s">
        <v>19</v>
      </c>
      <c r="N5" s="70"/>
      <c r="O5" s="73" t="str">
        <f>IF((COUNTBLANK($B8:$B19)=12), "", IF($N$5="", "Bitte Modul auswählen.", ""))</f>
        <v/>
      </c>
      <c r="P5" s="68"/>
      <c r="Q5" s="68"/>
      <c r="R5" s="68"/>
      <c r="S5" s="68"/>
      <c r="T5" s="68"/>
      <c r="U5" s="57"/>
      <c r="V5" s="57"/>
      <c r="W5" s="76"/>
      <c r="X5" s="31"/>
    </row>
    <row r="6" spans="1:24" ht="7.5" customHeight="1" thickTop="1" x14ac:dyDescent="0.35"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2"/>
    </row>
    <row r="7" spans="1:24" ht="162" customHeight="1" x14ac:dyDescent="0.35">
      <c r="A7" s="38" t="s">
        <v>0</v>
      </c>
      <c r="B7" s="39" t="s">
        <v>20</v>
      </c>
      <c r="C7" s="40" t="s">
        <v>21</v>
      </c>
      <c r="D7" s="40" t="s">
        <v>22</v>
      </c>
      <c r="E7" s="49"/>
      <c r="F7" s="40" t="s">
        <v>23</v>
      </c>
      <c r="G7" s="41" t="s">
        <v>24</v>
      </c>
      <c r="H7" s="41" t="s">
        <v>44</v>
      </c>
      <c r="I7" s="40" t="s">
        <v>25</v>
      </c>
      <c r="J7" s="55"/>
      <c r="K7" s="40" t="s">
        <v>26</v>
      </c>
      <c r="L7" s="52"/>
      <c r="M7" s="40" t="s">
        <v>27</v>
      </c>
      <c r="N7" s="40" t="s">
        <v>28</v>
      </c>
      <c r="O7" s="42" t="s">
        <v>29</v>
      </c>
      <c r="P7" s="43" t="s">
        <v>30</v>
      </c>
      <c r="Q7" s="43" t="s">
        <v>31</v>
      </c>
      <c r="R7" s="43" t="s">
        <v>32</v>
      </c>
      <c r="S7" s="58"/>
      <c r="T7" s="37" t="s">
        <v>14</v>
      </c>
      <c r="U7" s="43" t="s">
        <v>33</v>
      </c>
      <c r="V7" s="43" t="s">
        <v>34</v>
      </c>
      <c r="W7" s="43" t="s">
        <v>35</v>
      </c>
      <c r="X7" s="43" t="s">
        <v>36</v>
      </c>
    </row>
    <row r="8" spans="1:24" ht="22.5" customHeight="1" x14ac:dyDescent="0.35">
      <c r="A8" s="1" t="s">
        <v>13</v>
      </c>
      <c r="B8" s="2"/>
      <c r="C8" s="3"/>
      <c r="D8" s="3"/>
      <c r="E8" s="50"/>
      <c r="F8" s="46" t="str">
        <f>IF((COUNTBLANK($B8:$D8)=3), "", IF(AND($B8="AZK", $C8="Industrie", OR($D8="kleines KMU", $D8="mittleres KMU")), 15%, 0%))</f>
        <v/>
      </c>
      <c r="G8" s="12" t="str">
        <f>IF((COUNTBLANK($B8:$D8)=3), "", IF(AND($B8="AZK", $C8="Industrie", $D8="kleines KMU"), 20%, IF(AND($B8="AZK", $C8="Industrie", $D8="mittleres KMU"), 10%, 0%)))</f>
        <v/>
      </c>
      <c r="H8" s="12" t="str">
        <f>IF((COUNTBLANK($B8:$D8)=3),"",IF(($B8="AZAP"),20%,0))</f>
        <v/>
      </c>
      <c r="I8" s="4"/>
      <c r="J8" s="77"/>
      <c r="K8" s="63" t="str">
        <f>IF((COUNTBLANK($B8:$D8)=3), "", IF(AND(OR($B8="AZA", $B8="AZAP"), OR($C8="Uni, UK", $C8="FE"), $D8="nein"), MIN(($F8+$G8+$I8), 100%), IF(AND($B8="AZK", $C8="FE", $D8="nein"), MIN(($F8+$G8+$I8), 100%), MIN(($F8+$G8+$I8), 80%))))</f>
        <v/>
      </c>
      <c r="L8" s="53"/>
      <c r="M8" s="61"/>
      <c r="N8" s="61"/>
      <c r="O8" s="61"/>
      <c r="P8" s="61"/>
      <c r="Q8" s="61"/>
      <c r="R8" s="61" t="str">
        <f>IF((COUNTBLANK($B8:$D8)=3), "", IF(OR($B8&lt;&gt;"AZK", AND($B8="AZK", OR($C8="Uni, UK", $C8="FE"))), 0, IF(AND($B8="AZK", $C8="Industrie", OR($D8="kleines KMU", $D8="mittleres KMU")), 0.5*$M8, "")))</f>
        <v/>
      </c>
      <c r="S8" s="59"/>
      <c r="T8" s="5" t="b">
        <f>AND($C8="Industrie", OR($D8="kleines KMU",$D8="mittleres KMU",$D8="Mittelstand"), ($B8="AZK"))</f>
        <v>0</v>
      </c>
      <c r="U8" s="60" t="str">
        <f>IFERROR(ROUND(($H8 * SUM($M8:$R8)), 0), "")</f>
        <v/>
      </c>
      <c r="V8" s="60" t="str">
        <f>IFERROR((SUM($M8:$R8)+$U8), "")</f>
        <v/>
      </c>
      <c r="W8" s="60" t="str">
        <f>IFERROR(ROUND(($V8 * $K8), 0), "")</f>
        <v/>
      </c>
      <c r="X8" s="60" t="str">
        <f>IFERROR(IF(OR($B8&lt;&gt;"AZK", AND($B8="AZK", $C8="FE", $D8="nein"), AND($B8="AZK", $C8="Industrie", OR($D8="Mittelstand", $D8="GU"))), ROUND($K8*$V8, 0), IF(AND($B8="AZK", $C8="Industrie", OR($D8="kleines KMU", $D8="mittleres KMU")), ROUND($I8*$V8, 0), "Fehler")), "")</f>
        <v/>
      </c>
    </row>
    <row r="9" spans="1:24" ht="22.5" customHeight="1" x14ac:dyDescent="0.35">
      <c r="A9" s="1" t="s">
        <v>1</v>
      </c>
      <c r="B9" s="2"/>
      <c r="C9" s="3"/>
      <c r="D9" s="3" t="str">
        <f t="shared" ref="D9:D17" si="0">IF(OR($C9="Uni, UK", $C9="FE"), "nein", "")</f>
        <v/>
      </c>
      <c r="E9" s="50"/>
      <c r="F9" s="46" t="str">
        <f t="shared" ref="F9:F17" si="1">IF((COUNTBLANK($B9:$D9)=3), "", IF(AND($B9="AZK", $C9="Industrie", OR($D9="kleines KMU", $D9="mittleres KMU")), 15%, 0%))</f>
        <v/>
      </c>
      <c r="G9" s="12" t="str">
        <f t="shared" ref="G9:G17" si="2">IF((COUNTBLANK($B9:$D9)=3), "", IF(AND($B9="AZK", $C9="Industrie", $D9="kleines KMU"), 20%, IF(AND($B9="AZK", $C9="Industrie", $D9="mittleres KMU"), 10%, 0%)))</f>
        <v/>
      </c>
      <c r="H9" s="12" t="str">
        <f t="shared" ref="H9:H17" si="3">IF((COUNTBLANK($B9:$D9)=3),"",IF(($B9="AZAP"),20%,0))</f>
        <v/>
      </c>
      <c r="I9" s="4"/>
      <c r="J9" s="77"/>
      <c r="K9" s="63" t="str">
        <f t="shared" ref="K9:K17" si="4">IF((COUNTBLANK($B9:$D9)=3), "", IF(AND(OR($B9="AZA", $B9="AZAP"), OR($C9="Uni, UK", $C9="FE"), $D9="nein"), MIN(($F9+$G9+$I9), 100%), IF(AND($B9="AZK", $C9="FE", $D9="nein"), MIN(($F9+$G9+$I9), 100%), MIN(($F9+$G9+$I9), 80%))))</f>
        <v/>
      </c>
      <c r="L9" s="53"/>
      <c r="M9" s="61"/>
      <c r="N9" s="61"/>
      <c r="O9" s="61"/>
      <c r="P9" s="61"/>
      <c r="Q9" s="61"/>
      <c r="R9" s="61" t="str">
        <f t="shared" ref="R9:R17" si="5">IF((COUNTBLANK($B9:$D9)=3), "", IF(OR($B9&lt;&gt;"AZK", AND($B9="AZK", OR($C9="Uni, UK", $C9="FE"))), 0, IF(AND($B9="AZK", $C9="Industrie", OR($D9="kleines KMU", $D9="mittleres KMU")), 0.5*$M9, "")))</f>
        <v/>
      </c>
      <c r="S9" s="59"/>
      <c r="T9" s="5" t="b">
        <f t="shared" ref="T9:T17" si="6">AND($C9="Industrie", OR($D9="kleines KMU",$D9="mittleres KMU",$D9="Mittelstand"), ($B9="AZK"))</f>
        <v>0</v>
      </c>
      <c r="U9" s="60" t="str">
        <f t="shared" ref="U9:U17" si="7">IFERROR(ROUND(($H9 * SUM($M9:$R9)), 0), "")</f>
        <v/>
      </c>
      <c r="V9" s="60" t="str">
        <f t="shared" ref="V9:V17" si="8">IFERROR((SUM($M9:$R9)+$U9), "")</f>
        <v/>
      </c>
      <c r="W9" s="60" t="str">
        <f t="shared" ref="W9:W17" si="9">IFERROR(ROUND(($V9 * $K9), 0), "")</f>
        <v/>
      </c>
      <c r="X9" s="60" t="str">
        <f t="shared" ref="X9:X17" si="10">IFERROR(IF(OR($B9&lt;&gt;"AZK", AND($B9="AZK", $C9="FE", $D9="nein"), AND($B9="AZK", $C9="Industrie", OR($D9="Mittelstand", $D9="GU"))), ROUND($K9*$V9, 0), IF(AND($B9="AZK", $C9="Industrie", OR($D9="kleines KMU", $D9="mittleres KMU")), ROUND($I9*$V9, 0), "Fehler")), "")</f>
        <v/>
      </c>
    </row>
    <row r="10" spans="1:24" ht="22.5" customHeight="1" x14ac:dyDescent="0.35">
      <c r="A10" s="1" t="s">
        <v>2</v>
      </c>
      <c r="B10" s="2"/>
      <c r="C10" s="3"/>
      <c r="D10" s="3" t="str">
        <f t="shared" si="0"/>
        <v/>
      </c>
      <c r="E10" s="50"/>
      <c r="F10" s="46" t="str">
        <f t="shared" si="1"/>
        <v/>
      </c>
      <c r="G10" s="12" t="str">
        <f t="shared" si="2"/>
        <v/>
      </c>
      <c r="H10" s="12" t="str">
        <f t="shared" si="3"/>
        <v/>
      </c>
      <c r="I10" s="4"/>
      <c r="J10" s="77"/>
      <c r="K10" s="63" t="str">
        <f t="shared" si="4"/>
        <v/>
      </c>
      <c r="L10" s="53"/>
      <c r="M10" s="61"/>
      <c r="N10" s="61"/>
      <c r="O10" s="61"/>
      <c r="P10" s="61"/>
      <c r="Q10" s="61"/>
      <c r="R10" s="61" t="str">
        <f t="shared" si="5"/>
        <v/>
      </c>
      <c r="S10" s="59"/>
      <c r="T10" s="5" t="b">
        <f t="shared" si="6"/>
        <v>0</v>
      </c>
      <c r="U10" s="60" t="str">
        <f t="shared" si="7"/>
        <v/>
      </c>
      <c r="V10" s="60" t="str">
        <f t="shared" si="8"/>
        <v/>
      </c>
      <c r="W10" s="60" t="str">
        <f t="shared" si="9"/>
        <v/>
      </c>
      <c r="X10" s="60" t="str">
        <f t="shared" si="10"/>
        <v/>
      </c>
    </row>
    <row r="11" spans="1:24" ht="22.5" customHeight="1" x14ac:dyDescent="0.35">
      <c r="A11" s="1" t="s">
        <v>3</v>
      </c>
      <c r="B11" s="2"/>
      <c r="C11" s="3"/>
      <c r="D11" s="3" t="str">
        <f t="shared" si="0"/>
        <v/>
      </c>
      <c r="E11" s="50"/>
      <c r="F11" s="46" t="str">
        <f t="shared" si="1"/>
        <v/>
      </c>
      <c r="G11" s="12" t="str">
        <f t="shared" si="2"/>
        <v/>
      </c>
      <c r="H11" s="12" t="str">
        <f t="shared" si="3"/>
        <v/>
      </c>
      <c r="I11" s="4"/>
      <c r="J11" s="77"/>
      <c r="K11" s="63" t="str">
        <f t="shared" si="4"/>
        <v/>
      </c>
      <c r="L11" s="53"/>
      <c r="M11" s="61"/>
      <c r="N11" s="61"/>
      <c r="O11" s="61"/>
      <c r="P11" s="61"/>
      <c r="Q11" s="61"/>
      <c r="R11" s="61" t="str">
        <f t="shared" si="5"/>
        <v/>
      </c>
      <c r="S11" s="59"/>
      <c r="T11" s="5" t="b">
        <f t="shared" si="6"/>
        <v>0</v>
      </c>
      <c r="U11" s="60" t="str">
        <f t="shared" si="7"/>
        <v/>
      </c>
      <c r="V11" s="60" t="str">
        <f t="shared" si="8"/>
        <v/>
      </c>
      <c r="W11" s="60" t="str">
        <f t="shared" si="9"/>
        <v/>
      </c>
      <c r="X11" s="60" t="str">
        <f t="shared" si="10"/>
        <v/>
      </c>
    </row>
    <row r="12" spans="1:24" ht="22.5" customHeight="1" x14ac:dyDescent="0.35">
      <c r="A12" s="1" t="s">
        <v>4</v>
      </c>
      <c r="B12" s="2"/>
      <c r="C12" s="3"/>
      <c r="D12" s="3" t="str">
        <f t="shared" si="0"/>
        <v/>
      </c>
      <c r="E12" s="50"/>
      <c r="F12" s="46" t="str">
        <f t="shared" si="1"/>
        <v/>
      </c>
      <c r="G12" s="12" t="str">
        <f t="shared" si="2"/>
        <v/>
      </c>
      <c r="H12" s="12" t="str">
        <f t="shared" si="3"/>
        <v/>
      </c>
      <c r="I12" s="4"/>
      <c r="J12" s="77"/>
      <c r="K12" s="63" t="str">
        <f t="shared" si="4"/>
        <v/>
      </c>
      <c r="L12" s="53"/>
      <c r="M12" s="61"/>
      <c r="N12" s="61"/>
      <c r="O12" s="61"/>
      <c r="P12" s="61"/>
      <c r="Q12" s="61"/>
      <c r="R12" s="61" t="str">
        <f t="shared" si="5"/>
        <v/>
      </c>
      <c r="S12" s="59"/>
      <c r="T12" s="5" t="b">
        <f t="shared" si="6"/>
        <v>0</v>
      </c>
      <c r="U12" s="60" t="str">
        <f t="shared" si="7"/>
        <v/>
      </c>
      <c r="V12" s="60" t="str">
        <f t="shared" si="8"/>
        <v/>
      </c>
      <c r="W12" s="60" t="str">
        <f t="shared" si="9"/>
        <v/>
      </c>
      <c r="X12" s="60" t="str">
        <f t="shared" si="10"/>
        <v/>
      </c>
    </row>
    <row r="13" spans="1:24" ht="22.5" customHeight="1" x14ac:dyDescent="0.35">
      <c r="A13" s="1" t="s">
        <v>5</v>
      </c>
      <c r="B13" s="2"/>
      <c r="C13" s="3"/>
      <c r="D13" s="3" t="str">
        <f t="shared" si="0"/>
        <v/>
      </c>
      <c r="E13" s="50"/>
      <c r="F13" s="46" t="str">
        <f t="shared" si="1"/>
        <v/>
      </c>
      <c r="G13" s="12" t="str">
        <f t="shared" si="2"/>
        <v/>
      </c>
      <c r="H13" s="12" t="str">
        <f t="shared" si="3"/>
        <v/>
      </c>
      <c r="I13" s="4"/>
      <c r="J13" s="77"/>
      <c r="K13" s="63" t="str">
        <f t="shared" si="4"/>
        <v/>
      </c>
      <c r="L13" s="53"/>
      <c r="M13" s="61"/>
      <c r="N13" s="61"/>
      <c r="O13" s="61"/>
      <c r="P13" s="61"/>
      <c r="Q13" s="61"/>
      <c r="R13" s="61" t="str">
        <f t="shared" si="5"/>
        <v/>
      </c>
      <c r="S13" s="59"/>
      <c r="T13" s="5" t="b">
        <f t="shared" si="6"/>
        <v>0</v>
      </c>
      <c r="U13" s="60" t="str">
        <f t="shared" si="7"/>
        <v/>
      </c>
      <c r="V13" s="60" t="str">
        <f t="shared" si="8"/>
        <v/>
      </c>
      <c r="W13" s="60" t="str">
        <f t="shared" si="9"/>
        <v/>
      </c>
      <c r="X13" s="60" t="str">
        <f t="shared" si="10"/>
        <v/>
      </c>
    </row>
    <row r="14" spans="1:24" ht="22.5" customHeight="1" x14ac:dyDescent="0.35">
      <c r="A14" s="1" t="s">
        <v>6</v>
      </c>
      <c r="B14" s="2"/>
      <c r="C14" s="3"/>
      <c r="D14" s="3" t="str">
        <f t="shared" si="0"/>
        <v/>
      </c>
      <c r="E14" s="50"/>
      <c r="F14" s="46" t="str">
        <f t="shared" si="1"/>
        <v/>
      </c>
      <c r="G14" s="12" t="str">
        <f t="shared" si="2"/>
        <v/>
      </c>
      <c r="H14" s="12" t="str">
        <f t="shared" si="3"/>
        <v/>
      </c>
      <c r="I14" s="4"/>
      <c r="J14" s="77"/>
      <c r="K14" s="63" t="str">
        <f t="shared" si="4"/>
        <v/>
      </c>
      <c r="L14" s="53"/>
      <c r="M14" s="61"/>
      <c r="N14" s="61"/>
      <c r="O14" s="61"/>
      <c r="P14" s="61"/>
      <c r="Q14" s="61"/>
      <c r="R14" s="61" t="str">
        <f t="shared" si="5"/>
        <v/>
      </c>
      <c r="S14" s="59"/>
      <c r="T14" s="5" t="b">
        <f t="shared" si="6"/>
        <v>0</v>
      </c>
      <c r="U14" s="60" t="str">
        <f t="shared" si="7"/>
        <v/>
      </c>
      <c r="V14" s="60" t="str">
        <f t="shared" si="8"/>
        <v/>
      </c>
      <c r="W14" s="60" t="str">
        <f t="shared" si="9"/>
        <v/>
      </c>
      <c r="X14" s="60" t="str">
        <f t="shared" si="10"/>
        <v/>
      </c>
    </row>
    <row r="15" spans="1:24" ht="22.5" customHeight="1" x14ac:dyDescent="0.35">
      <c r="A15" s="1" t="s">
        <v>7</v>
      </c>
      <c r="B15" s="2"/>
      <c r="C15" s="3"/>
      <c r="D15" s="3" t="str">
        <f t="shared" si="0"/>
        <v/>
      </c>
      <c r="E15" s="50"/>
      <c r="F15" s="46" t="str">
        <f t="shared" si="1"/>
        <v/>
      </c>
      <c r="G15" s="12" t="str">
        <f t="shared" si="2"/>
        <v/>
      </c>
      <c r="H15" s="12" t="str">
        <f t="shared" si="3"/>
        <v/>
      </c>
      <c r="I15" s="4"/>
      <c r="J15" s="77"/>
      <c r="K15" s="63" t="str">
        <f t="shared" si="4"/>
        <v/>
      </c>
      <c r="L15" s="53"/>
      <c r="M15" s="61"/>
      <c r="N15" s="61"/>
      <c r="O15" s="61"/>
      <c r="P15" s="61"/>
      <c r="Q15" s="61"/>
      <c r="R15" s="61" t="str">
        <f t="shared" si="5"/>
        <v/>
      </c>
      <c r="S15" s="59"/>
      <c r="T15" s="5" t="b">
        <f t="shared" si="6"/>
        <v>0</v>
      </c>
      <c r="U15" s="60" t="str">
        <f t="shared" si="7"/>
        <v/>
      </c>
      <c r="V15" s="60" t="str">
        <f t="shared" si="8"/>
        <v/>
      </c>
      <c r="W15" s="60" t="str">
        <f t="shared" si="9"/>
        <v/>
      </c>
      <c r="X15" s="60" t="str">
        <f t="shared" si="10"/>
        <v/>
      </c>
    </row>
    <row r="16" spans="1:24" ht="22.5" customHeight="1" x14ac:dyDescent="0.35">
      <c r="A16" s="1" t="s">
        <v>8</v>
      </c>
      <c r="B16" s="2"/>
      <c r="C16" s="3"/>
      <c r="D16" s="3" t="str">
        <f t="shared" si="0"/>
        <v/>
      </c>
      <c r="E16" s="50"/>
      <c r="F16" s="46" t="str">
        <f t="shared" si="1"/>
        <v/>
      </c>
      <c r="G16" s="12" t="str">
        <f t="shared" si="2"/>
        <v/>
      </c>
      <c r="H16" s="12" t="str">
        <f t="shared" si="3"/>
        <v/>
      </c>
      <c r="I16" s="4"/>
      <c r="J16" s="77"/>
      <c r="K16" s="63" t="str">
        <f t="shared" si="4"/>
        <v/>
      </c>
      <c r="L16" s="53"/>
      <c r="M16" s="61"/>
      <c r="N16" s="61"/>
      <c r="O16" s="61"/>
      <c r="P16" s="61"/>
      <c r="Q16" s="61"/>
      <c r="R16" s="61" t="str">
        <f t="shared" si="5"/>
        <v/>
      </c>
      <c r="S16" s="59"/>
      <c r="T16" s="5" t="b">
        <f t="shared" si="6"/>
        <v>0</v>
      </c>
      <c r="U16" s="60" t="str">
        <f t="shared" si="7"/>
        <v/>
      </c>
      <c r="V16" s="60" t="str">
        <f t="shared" si="8"/>
        <v/>
      </c>
      <c r="W16" s="60" t="str">
        <f t="shared" si="9"/>
        <v/>
      </c>
      <c r="X16" s="60" t="str">
        <f t="shared" si="10"/>
        <v/>
      </c>
    </row>
    <row r="17" spans="1:25" ht="22.5" customHeight="1" x14ac:dyDescent="0.35">
      <c r="A17" s="1" t="s">
        <v>9</v>
      </c>
      <c r="B17" s="2"/>
      <c r="C17" s="3"/>
      <c r="D17" s="3" t="str">
        <f t="shared" si="0"/>
        <v/>
      </c>
      <c r="E17" s="50"/>
      <c r="F17" s="46" t="str">
        <f t="shared" si="1"/>
        <v/>
      </c>
      <c r="G17" s="12" t="str">
        <f t="shared" si="2"/>
        <v/>
      </c>
      <c r="H17" s="12" t="str">
        <f t="shared" si="3"/>
        <v/>
      </c>
      <c r="I17" s="4"/>
      <c r="J17" s="77"/>
      <c r="K17" s="63" t="str">
        <f t="shared" si="4"/>
        <v/>
      </c>
      <c r="L17" s="53"/>
      <c r="M17" s="61"/>
      <c r="N17" s="61"/>
      <c r="O17" s="61"/>
      <c r="P17" s="61"/>
      <c r="Q17" s="61"/>
      <c r="R17" s="61" t="str">
        <f t="shared" si="5"/>
        <v/>
      </c>
      <c r="S17" s="59"/>
      <c r="T17" s="5" t="b">
        <f t="shared" si="6"/>
        <v>0</v>
      </c>
      <c r="U17" s="60" t="str">
        <f t="shared" si="7"/>
        <v/>
      </c>
      <c r="V17" s="60" t="str">
        <f t="shared" si="8"/>
        <v/>
      </c>
      <c r="W17" s="60" t="str">
        <f t="shared" si="9"/>
        <v/>
      </c>
      <c r="X17" s="60" t="str">
        <f t="shared" si="10"/>
        <v/>
      </c>
    </row>
    <row r="18" spans="1:25" x14ac:dyDescent="0.35">
      <c r="A18" s="13"/>
      <c r="B18" s="13"/>
      <c r="C18" s="14"/>
      <c r="D18" s="14"/>
      <c r="E18" s="51"/>
      <c r="F18" s="14"/>
      <c r="G18" s="12"/>
      <c r="H18" s="15"/>
      <c r="I18" s="13"/>
      <c r="J18" s="56"/>
      <c r="K18" s="13"/>
      <c r="L18" s="54"/>
      <c r="M18" s="13"/>
      <c r="N18" s="13"/>
      <c r="O18" s="13"/>
      <c r="P18" s="13"/>
      <c r="Q18" s="13"/>
      <c r="R18" s="13"/>
      <c r="S18" s="54"/>
      <c r="T18" s="6"/>
      <c r="U18" s="21"/>
      <c r="V18" s="21"/>
      <c r="W18" s="21"/>
      <c r="X18" s="21"/>
    </row>
    <row r="19" spans="1:25" ht="22.5" customHeight="1" x14ac:dyDescent="0.35">
      <c r="A19" s="1" t="s">
        <v>12</v>
      </c>
      <c r="B19" s="2"/>
      <c r="C19" s="62"/>
      <c r="D19" s="8" t="s">
        <v>16</v>
      </c>
      <c r="E19" s="50"/>
      <c r="F19" s="47">
        <v>0</v>
      </c>
      <c r="G19" s="12">
        <f t="shared" ref="G19" si="11">IF((COUNTBLANK($B19:$D19)=3), "", IF(AND($B19="AZK", $C19="mittel"), 10%, IF(AND($B19="AZK", $C19="klein"), 20%, 0)))</f>
        <v>0</v>
      </c>
      <c r="H19" s="12" t="str">
        <f>IF(($B19=""),"",IF(($B19="AZAP"),20%,0))</f>
        <v/>
      </c>
      <c r="I19" s="4"/>
      <c r="J19" s="77"/>
      <c r="K19" s="63" t="str">
        <f>IF((COUNTBLANK($B19:$C19)=2), "", MIN(($F19+$G19+$I19), 100%))</f>
        <v/>
      </c>
      <c r="L19" s="53"/>
      <c r="M19" s="61"/>
      <c r="N19" s="61"/>
      <c r="O19" s="61"/>
      <c r="P19" s="61"/>
      <c r="Q19" s="61"/>
      <c r="R19" s="60">
        <v>0</v>
      </c>
      <c r="S19" s="59"/>
      <c r="T19" s="5" t="b">
        <f>AND($C19="Industrie", OR($D19="kleines KMU",$D19="mittleres KMU",$D19="Mittelstand"), ($B19="AZK"))</f>
        <v>0</v>
      </c>
      <c r="U19" s="60">
        <f>IFERROR(ROUND(($H19 * SUM($M19:$R19)), 0), 0)</f>
        <v>0</v>
      </c>
      <c r="V19" s="60">
        <f>IFERROR((SUM($M19:$R19)+$U19), 0)</f>
        <v>0</v>
      </c>
      <c r="W19" s="60">
        <f>IFERROR(ROUND(($V19 * $K19), 0), 0)</f>
        <v>0</v>
      </c>
      <c r="X19" s="60">
        <f>IFERROR(MAX((ROUND(($V19 * $K19), 0)-250), 0), 0)</f>
        <v>0</v>
      </c>
      <c r="Y19" s="16" t="s">
        <v>18</v>
      </c>
    </row>
    <row r="20" spans="1:25" ht="7" customHeight="1" x14ac:dyDescent="0.35"/>
    <row r="21" spans="1:25" ht="7" customHeight="1" thickBot="1" x14ac:dyDescent="0.4"/>
    <row r="22" spans="1:25" ht="33.75" customHeight="1" x14ac:dyDescent="0.35">
      <c r="A22" s="17"/>
      <c r="B22" s="81" t="s">
        <v>38</v>
      </c>
      <c r="C22" s="82"/>
      <c r="D22" s="82"/>
      <c r="E22" s="82"/>
      <c r="F22" s="93" t="str">
        <f>IF((COUNTBLANK($B8:$B19)=12), "", IFERROR(SUM($V8:$V17,$V19:$V19), ""))</f>
        <v/>
      </c>
      <c r="G22" s="94"/>
      <c r="H22" s="28"/>
      <c r="I22" s="66"/>
      <c r="J22" s="66"/>
      <c r="K22" s="81" t="s">
        <v>40</v>
      </c>
      <c r="L22" s="82"/>
      <c r="M22" s="82"/>
      <c r="N22" s="82"/>
      <c r="O22" s="82"/>
      <c r="P22" s="64" t="str">
        <f>IF((COUNTBLANK($B8:$B19)=12), "", IFERROR((SUM($V8:$V17) + MAX(($V19-250), 0)), ""))</f>
        <v/>
      </c>
      <c r="Q22" s="28"/>
      <c r="R22" s="28"/>
      <c r="S22" s="28"/>
      <c r="T22" s="69"/>
      <c r="U22" s="87" t="s">
        <v>42</v>
      </c>
      <c r="V22" s="88"/>
      <c r="W22" s="88"/>
      <c r="X22" s="72" t="str">
        <f>IF((COUNTBLANK($B8:$B19)=12), "", IFERROR(SUMIF($T8:T$17, TRUE, $W8:$W17), ""))</f>
        <v/>
      </c>
    </row>
    <row r="23" spans="1:25" ht="33.75" customHeight="1" thickBot="1" x14ac:dyDescent="0.4">
      <c r="A23" s="17"/>
      <c r="B23" s="83" t="s">
        <v>37</v>
      </c>
      <c r="C23" s="84"/>
      <c r="D23" s="84"/>
      <c r="E23" s="84"/>
      <c r="F23" s="95" t="str">
        <f>IF((COUNTBLANK($B8:$B19)=12), "", IFERROR(SUM($W8:$W17,$W19:$W19), ""))</f>
        <v/>
      </c>
      <c r="G23" s="96"/>
      <c r="H23" s="28"/>
      <c r="I23" s="66"/>
      <c r="J23" s="66"/>
      <c r="K23" s="83" t="s">
        <v>41</v>
      </c>
      <c r="L23" s="84"/>
      <c r="M23" s="84"/>
      <c r="N23" s="84"/>
      <c r="O23" s="84"/>
      <c r="P23" s="65" t="str">
        <f>IF((COUNTBLANK($B8:$B19)=12), "", IFERROR(SUM($X8:$X17,$X19:$X19), ""))</f>
        <v/>
      </c>
      <c r="Q23" s="28"/>
      <c r="R23" s="28"/>
      <c r="S23" s="28"/>
      <c r="T23" s="69"/>
      <c r="U23" s="89" t="s">
        <v>43</v>
      </c>
      <c r="V23" s="90"/>
      <c r="W23" s="90"/>
      <c r="X23" s="71" t="str">
        <f>IFERROR(IF(($F23=0), 0, ROUND(($X22/$F23), 3)), "")</f>
        <v/>
      </c>
    </row>
    <row r="24" spans="1:25" s="18" customFormat="1" ht="7.5" customHeight="1" thickBot="1" x14ac:dyDescent="0.4">
      <c r="A24" s="20"/>
      <c r="B24" s="20"/>
      <c r="C24" s="20"/>
      <c r="D24" s="20"/>
      <c r="E24" s="20"/>
      <c r="F24" s="20"/>
      <c r="G24" s="21"/>
      <c r="H24" s="19"/>
      <c r="I24" s="19"/>
      <c r="J24" s="19"/>
      <c r="K24" s="22"/>
      <c r="L24" s="22"/>
      <c r="M24" s="22"/>
      <c r="N24" s="22"/>
      <c r="O24" s="22"/>
      <c r="P24" s="21"/>
      <c r="Q24" s="19"/>
      <c r="R24" s="19"/>
      <c r="S24" s="19"/>
      <c r="T24" s="23"/>
      <c r="U24" s="23"/>
      <c r="V24" s="23"/>
      <c r="W24" s="21"/>
      <c r="X24" s="19"/>
    </row>
    <row r="25" spans="1:25" ht="37.5" customHeight="1" thickTop="1" thickBot="1" x14ac:dyDescent="0.4">
      <c r="A25" s="17"/>
      <c r="B25" s="91" t="s">
        <v>39</v>
      </c>
      <c r="C25" s="92"/>
      <c r="D25" s="92"/>
      <c r="E25" s="92"/>
      <c r="F25" s="97" t="str">
        <f>IFERROR(IF(($F22=0), 0, ROUND(($F23/$F22), 3)), "")</f>
        <v/>
      </c>
      <c r="G25" s="98"/>
      <c r="H25" s="19"/>
      <c r="I25" s="67"/>
      <c r="J25" s="67"/>
      <c r="K25" s="85" t="s">
        <v>46</v>
      </c>
      <c r="L25" s="86"/>
      <c r="M25" s="86"/>
      <c r="N25" s="86"/>
      <c r="O25" s="86"/>
      <c r="P25" s="30" t="str">
        <f>IFERROR(IF(($P22=0), 0, ROUND(($P23/$P22), 3)), "")</f>
        <v/>
      </c>
      <c r="Q25" s="24"/>
      <c r="R25" s="19"/>
      <c r="S25" s="19"/>
      <c r="T25" s="19"/>
      <c r="U25" s="19"/>
      <c r="V25" s="19"/>
      <c r="W25" s="19"/>
    </row>
    <row r="26" spans="1:25" s="18" customFormat="1" ht="9.5" customHeight="1" thickBot="1" x14ac:dyDescent="0.4">
      <c r="A26" s="20"/>
      <c r="B26" s="20"/>
      <c r="C26" s="20"/>
      <c r="D26" s="20"/>
      <c r="E26" s="20"/>
      <c r="F26" s="25"/>
      <c r="K26" s="26"/>
      <c r="L26" s="26"/>
      <c r="M26" s="26"/>
      <c r="N26" s="26"/>
      <c r="O26" s="26"/>
      <c r="P26" s="24"/>
      <c r="Q26" s="24"/>
    </row>
    <row r="27" spans="1:25" s="18" customFormat="1" ht="285" customHeight="1" thickTop="1" thickBot="1" x14ac:dyDescent="0.4">
      <c r="A27" s="20"/>
      <c r="B27" s="78" t="s">
        <v>45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/>
      <c r="S27" s="75"/>
      <c r="T27" s="75"/>
      <c r="U27" s="75"/>
      <c r="V27" s="75"/>
    </row>
    <row r="28" spans="1:25" ht="15" thickTop="1" x14ac:dyDescent="0.35">
      <c r="T28" s="74" t="s">
        <v>48</v>
      </c>
    </row>
    <row r="31" spans="1:25" x14ac:dyDescent="0.35">
      <c r="R31" s="27"/>
    </row>
  </sheetData>
  <sheetProtection algorithmName="SHA-512" hashValue="fnZjK9eHoOsP554Z+52kg92IgIJnPkOeAROPBxd/WEadebPaJCS5lRHwfxai6xSotmZ0jJ2FK5sbN4m75K/Diw==" saltValue="AJz2EAzOIvk/epfFg1S+4w==" spinCount="100000" sheet="1" selectLockedCells="1"/>
  <mergeCells count="16">
    <mergeCell ref="A1:X1"/>
    <mergeCell ref="B3:H3"/>
    <mergeCell ref="K3:W3"/>
    <mergeCell ref="B5:H5"/>
    <mergeCell ref="B22:E22"/>
    <mergeCell ref="B27:R27"/>
    <mergeCell ref="K22:O22"/>
    <mergeCell ref="K23:O23"/>
    <mergeCell ref="K25:O25"/>
    <mergeCell ref="U22:W22"/>
    <mergeCell ref="U23:W23"/>
    <mergeCell ref="B23:E23"/>
    <mergeCell ref="B25:E25"/>
    <mergeCell ref="F22:G22"/>
    <mergeCell ref="F23:G23"/>
    <mergeCell ref="F25:G25"/>
  </mergeCells>
  <conditionalFormatting sqref="A8">
    <cfRule type="expression" dxfId="50" priority="50">
      <formula>OR(A8="Partner 1 (Koordinator)", A8="", A8=" ")</formula>
    </cfRule>
  </conditionalFormatting>
  <conditionalFormatting sqref="A9">
    <cfRule type="expression" dxfId="49" priority="49">
      <formula>OR(A9="Partner 2", A9="", A9=" ")</formula>
    </cfRule>
  </conditionalFormatting>
  <conditionalFormatting sqref="A10">
    <cfRule type="cellIs" dxfId="48" priority="48" operator="equal">
      <formula>"Partner 3"</formula>
    </cfRule>
  </conditionalFormatting>
  <conditionalFormatting sqref="A11">
    <cfRule type="cellIs" dxfId="47" priority="47" operator="equal">
      <formula>"Partner 4"</formula>
    </cfRule>
  </conditionalFormatting>
  <conditionalFormatting sqref="A12">
    <cfRule type="cellIs" dxfId="46" priority="46" operator="equal">
      <formula>"Partner 5"</formula>
    </cfRule>
  </conditionalFormatting>
  <conditionalFormatting sqref="A13">
    <cfRule type="cellIs" dxfId="45" priority="45" operator="equal">
      <formula>"Partner 6"</formula>
    </cfRule>
  </conditionalFormatting>
  <conditionalFormatting sqref="A14">
    <cfRule type="cellIs" dxfId="44" priority="44" operator="equal">
      <formula>"Partner 7"</formula>
    </cfRule>
  </conditionalFormatting>
  <conditionalFormatting sqref="A15">
    <cfRule type="cellIs" dxfId="43" priority="43" operator="equal">
      <formula>"Partner 8"</formula>
    </cfRule>
  </conditionalFormatting>
  <conditionalFormatting sqref="A16">
    <cfRule type="cellIs" dxfId="42" priority="42" operator="equal">
      <formula>"Partner 9"</formula>
    </cfRule>
  </conditionalFormatting>
  <conditionalFormatting sqref="A17">
    <cfRule type="cellIs" dxfId="41" priority="41" operator="equal">
      <formula>"Partner 10"</formula>
    </cfRule>
  </conditionalFormatting>
  <conditionalFormatting sqref="A19">
    <cfRule type="cellIs" dxfId="40" priority="40" operator="equal">
      <formula>"Principal Investigator"</formula>
    </cfRule>
  </conditionalFormatting>
  <conditionalFormatting sqref="B3">
    <cfRule type="cellIs" dxfId="39" priority="51" operator="equal">
      <formula>""</formula>
    </cfRule>
  </conditionalFormatting>
  <conditionalFormatting sqref="B19:C19">
    <cfRule type="cellIs" dxfId="38" priority="11" operator="equal">
      <formula>""</formula>
    </cfRule>
  </conditionalFormatting>
  <conditionalFormatting sqref="B8:D17">
    <cfRule type="cellIs" dxfId="37" priority="3" operator="equal">
      <formula>""</formula>
    </cfRule>
  </conditionalFormatting>
  <conditionalFormatting sqref="C8:C17">
    <cfRule type="expression" dxfId="36" priority="4">
      <formula>AND($B8="AZK", $C8="Uni, UK")</formula>
    </cfRule>
    <cfRule type="expression" dxfId="35" priority="24">
      <formula>AND($B8="AZAP", OR($C8="Industrie", $C8="FE"))</formula>
    </cfRule>
    <cfRule type="expression" dxfId="34" priority="34">
      <formula>AND($B8="AZA", $C8="Industrie")</formula>
    </cfRule>
  </conditionalFormatting>
  <conditionalFormatting sqref="D8:D17">
    <cfRule type="expression" dxfId="33" priority="55">
      <formula>AND(OR($C8="Uni, UK", $C8="FE"), $D8&lt;&gt;"nein")</formula>
    </cfRule>
    <cfRule type="expression" dxfId="32" priority="62">
      <formula>AND($C8="Industrie", $D8="nein")</formula>
    </cfRule>
  </conditionalFormatting>
  <conditionalFormatting sqref="F8:F17">
    <cfRule type="cellIs" dxfId="31" priority="2" operator="equal">
      <formula>""</formula>
    </cfRule>
    <cfRule type="expression" dxfId="30" priority="32">
      <formula>AND($B8&lt;&gt;"AZK", $C8&lt;&gt;"Industrie", $F8&gt;0)</formula>
    </cfRule>
    <cfRule type="expression" dxfId="29" priority="92">
      <formula>AND($D8="nein", $F8&gt;0)</formula>
    </cfRule>
    <cfRule type="expression" dxfId="28" priority="91">
      <formula>AND($B8="AZK", $C8="Industrie", OR($D8="Mittelstand", $D8="GU"), $F8&gt;0)</formula>
    </cfRule>
  </conditionalFormatting>
  <conditionalFormatting sqref="F19">
    <cfRule type="expression" dxfId="27" priority="27">
      <formula>AND(D19="AZAP", F19="j")</formula>
    </cfRule>
    <cfRule type="cellIs" dxfId="26" priority="26" operator="equal">
      <formula>""</formula>
    </cfRule>
    <cfRule type="expression" dxfId="25" priority="28">
      <formula>AND(D19&lt;&gt;"AZK", F19="j")</formula>
    </cfRule>
  </conditionalFormatting>
  <conditionalFormatting sqref="I8:I17">
    <cfRule type="cellIs" dxfId="24" priority="33" operator="equal">
      <formula>""</formula>
    </cfRule>
    <cfRule type="expression" dxfId="23" priority="61">
      <formula>AND(B8="AZK", C8="Industrie", I8&gt;0.5)</formula>
    </cfRule>
  </conditionalFormatting>
  <conditionalFormatting sqref="I19">
    <cfRule type="cellIs" dxfId="22" priority="53" operator="equal">
      <formula>""</formula>
    </cfRule>
    <cfRule type="expression" dxfId="21" priority="88">
      <formula>(AND(B19="AZK", I19&gt;50%))</formula>
    </cfRule>
  </conditionalFormatting>
  <conditionalFormatting sqref="K8:K17">
    <cfRule type="expression" dxfId="20" priority="22">
      <formula>AND(B8="AZK", C8="Industrie", ($F8+$G8+$I8)&gt;0.8)</formula>
    </cfRule>
  </conditionalFormatting>
  <conditionalFormatting sqref="K19">
    <cfRule type="expression" dxfId="19" priority="96">
      <formula>(AND(C19="AZK", K19&gt;50%))</formula>
    </cfRule>
  </conditionalFormatting>
  <conditionalFormatting sqref="L19">
    <cfRule type="expression" dxfId="18" priority="94">
      <formula>(AND(C19="AZK", L19&gt;50%))</formula>
    </cfRule>
  </conditionalFormatting>
  <conditionalFormatting sqref="M8:R17">
    <cfRule type="cellIs" dxfId="17" priority="1" operator="equal">
      <formula>""</formula>
    </cfRule>
  </conditionalFormatting>
  <conditionalFormatting sqref="M19:R19">
    <cfRule type="cellIs" dxfId="16" priority="35" operator="equal">
      <formula>""</formula>
    </cfRule>
  </conditionalFormatting>
  <conditionalFormatting sqref="N5">
    <cfRule type="cellIs" dxfId="15" priority="8" operator="equal">
      <formula>""</formula>
    </cfRule>
  </conditionalFormatting>
  <conditionalFormatting sqref="P25">
    <cfRule type="cellIs" dxfId="14" priority="6" operator="equal">
      <formula>""</formula>
    </cfRule>
    <cfRule type="expression" dxfId="13" priority="7">
      <formula>AND(($N$5="A"), ($P$25&lt;=0.6))</formula>
    </cfRule>
    <cfRule type="expression" dxfId="12" priority="106">
      <formula>AND(($N$5="B"), ($P$25&gt;0.9))</formula>
    </cfRule>
    <cfRule type="expression" dxfId="11" priority="102">
      <formula>AND(($N$5="A"), ($P$25&lt;=0.7), ($X$23&gt;=0.2))</formula>
    </cfRule>
    <cfRule type="expression" dxfId="10" priority="103">
      <formula>AND(($N$5="B"), ($P$25&lt;=0.9))</formula>
    </cfRule>
    <cfRule type="expression" dxfId="9" priority="104">
      <formula>AND(($N$5="A"), ($P$25&gt;0.7))</formula>
    </cfRule>
    <cfRule type="expression" dxfId="8" priority="105">
      <formula>AND(($N$5="A"), ($P$25&gt;0.6), ($X$23&lt;0.2))</formula>
    </cfRule>
  </conditionalFormatting>
  <conditionalFormatting sqref="R8:R17">
    <cfRule type="expression" dxfId="7" priority="15">
      <formula>AND($B8="AZK", $C8="FE", $R8&gt;0)</formula>
    </cfRule>
    <cfRule type="expression" dxfId="6" priority="13">
      <formula>AND($B8&lt;&gt;"AZK", $R8&gt;0)</formula>
    </cfRule>
  </conditionalFormatting>
  <conditionalFormatting sqref="U23:W23">
    <cfRule type="expression" dxfId="5" priority="5">
      <formula>AND($N$5="A", $P25&gt;0.6, $P25&lt;0.7, $X23&lt;0.2)</formula>
    </cfRule>
  </conditionalFormatting>
  <conditionalFormatting sqref="U8:X17">
    <cfRule type="expression" dxfId="4" priority="39">
      <formula>COUNTBLANK($M8:$R8)=6</formula>
    </cfRule>
  </conditionalFormatting>
  <conditionalFormatting sqref="U19:X19">
    <cfRule type="expression" dxfId="3" priority="38" stopIfTrue="1">
      <formula>COUNTBLANK($M19:$R19)=6</formula>
    </cfRule>
  </conditionalFormatting>
  <conditionalFormatting sqref="W4:W5">
    <cfRule type="expression" dxfId="2" priority="31">
      <formula>AND($K$4="", $W$4="j")</formula>
    </cfRule>
    <cfRule type="expression" dxfId="1" priority="29">
      <formula>$K$4="Eingaben in T€? Bitte prüfen und bestätigen!"</formula>
    </cfRule>
  </conditionalFormatting>
  <conditionalFormatting sqref="X19">
    <cfRule type="cellIs" dxfId="0" priority="37" operator="greaterThan">
      <formula>0</formula>
    </cfRule>
  </conditionalFormatting>
  <dataValidations count="11">
    <dataValidation type="list" allowBlank="1" showInputMessage="1" showErrorMessage="1" sqref="B8:B17" xr:uid="{00000000-0002-0000-0000-000001000000}">
      <formula1>"AZA,AZAP,AZK"</formula1>
    </dataValidation>
    <dataValidation type="list" allowBlank="1" showInputMessage="1" showErrorMessage="1" sqref="B19" xr:uid="{00000000-0002-0000-0000-000002000000}">
      <formula1>"AZA,AZAP"</formula1>
    </dataValidation>
    <dataValidation type="list" allowBlank="1" showInputMessage="1" showErrorMessage="1" sqref="V6" xr:uid="{00000000-0002-0000-0000-000004000000}">
      <formula1>"j, n"</formula1>
    </dataValidation>
    <dataValidation type="list" allowBlank="1" showInputMessage="1" showErrorMessage="1" sqref="C8:C17" xr:uid="{16190AF8-E128-4E4D-B673-6C8540C6BB02}">
      <mc:AlternateContent xmlns:x12ac="http://schemas.microsoft.com/office/spreadsheetml/2011/1/ac" xmlns:mc="http://schemas.openxmlformats.org/markup-compatibility/2006">
        <mc:Choice Requires="x12ac">
          <x12ac:list>Industrie," Uni, UK", FE</x12ac:list>
        </mc:Choice>
        <mc:Fallback>
          <formula1>"Industrie, Uni, UK, FE"</formula1>
        </mc:Fallback>
      </mc:AlternateContent>
    </dataValidation>
    <dataValidation type="list" allowBlank="1" showInputMessage="1" showErrorMessage="1" sqref="E8:E17" xr:uid="{D7AED746-78B1-4940-A1C9-E40627D9D64A}">
      <formula1>"ja, nein"</formula1>
    </dataValidation>
    <dataValidation type="list" allowBlank="1" showInputMessage="1" showErrorMessage="1" sqref="D19:E19" xr:uid="{00000000-0002-0000-0000-000003000000}">
      <formula1>"nein"</formula1>
    </dataValidation>
    <dataValidation type="decimal" allowBlank="1" showInputMessage="1" showErrorMessage="1" sqref="I8:L17 I19:L19" xr:uid="{00000000-0002-0000-0000-000000000000}">
      <formula1>0</formula1>
      <formula2>1</formula2>
    </dataValidation>
    <dataValidation type="list" allowBlank="1" showInputMessage="1" showErrorMessage="1" sqref="D8:D17" xr:uid="{513FB2A9-D2A0-474B-B37D-A4C44B73BEDF}">
      <formula1>"kleines KMU, mittleres KMU, Mittelstand, GU, nein"</formula1>
    </dataValidation>
    <dataValidation type="list" allowBlank="1" showInputMessage="1" showErrorMessage="1" sqref="F8:F17" xr:uid="{99680F5C-B8A0-4E53-A6DE-5079BDC48EC1}">
      <formula1>"0%, 15%"</formula1>
    </dataValidation>
    <dataValidation type="list" allowBlank="1" showInputMessage="1" showErrorMessage="1" sqref="C19" xr:uid="{F7BA1E44-27C2-4520-A4AC-DBE4BE10EB6A}">
      <mc:AlternateContent xmlns:x12ac="http://schemas.microsoft.com/office/spreadsheetml/2011/1/ac" xmlns:mc="http://schemas.openxmlformats.org/markup-compatibility/2006">
        <mc:Choice Requires="x12ac">
          <x12ac:list>"Uni, UK", FE</x12ac:list>
        </mc:Choice>
        <mc:Fallback>
          <formula1>"Uni, UK, FE"</formula1>
        </mc:Fallback>
      </mc:AlternateContent>
    </dataValidation>
    <dataValidation type="list" allowBlank="1" showInputMessage="1" showErrorMessage="1" sqref="N5" xr:uid="{0E44C18A-A46E-404B-9974-43F2B17861CB}">
      <formula1>"A, B"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&amp;R&amp;16&amp;KFF0000C3</oddHeader>
    <oddFooter>&amp;L&amp;10&amp;F&amp;R&amp;10&amp;D</oddFooter>
  </headerFooter>
  <ignoredErrors>
    <ignoredError sqref="D9 F8:F17 K8:K17 K19 D10:D17 R8:R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Skizze - Finanzdaten</vt:lpstr>
      <vt:lpstr>'Skizze - Finanzdaten'!Druckbereich</vt:lpstr>
    </vt:vector>
  </TitlesOfParts>
  <Company>VDI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Sandrock</dc:creator>
  <cp:lastModifiedBy>Sabine Brinkhoff</cp:lastModifiedBy>
  <cp:lastPrinted>2025-01-10T12:15:14Z</cp:lastPrinted>
  <dcterms:created xsi:type="dcterms:W3CDTF">2015-09-11T12:22:29Z</dcterms:created>
  <dcterms:modified xsi:type="dcterms:W3CDTF">2025-03-13T12:01:41Z</dcterms:modified>
</cp:coreProperties>
</file>