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ZFILE02\daten\sys\user\Sandrock\SAN - Bekanntmachungen\2018 - BKM MIKROBEL\Kostenabschätzung\"/>
    </mc:Choice>
  </mc:AlternateContent>
  <bookViews>
    <workbookView xWindow="120" yWindow="135" windowWidth="28515" windowHeight="14880"/>
  </bookViews>
  <sheets>
    <sheet name="Skizze - Finanzdaten" sheetId="1" r:id="rId1"/>
  </sheets>
  <definedNames>
    <definedName name="_xlnm.Print_Area" localSheetId="0">'Skizze - Finanzdaten'!$A$1:$V$31</definedName>
  </definedNames>
  <calcPr calcId="152511"/>
</workbook>
</file>

<file path=xl/calcChain.xml><?xml version="1.0" encoding="utf-8"?>
<calcChain xmlns="http://schemas.openxmlformats.org/spreadsheetml/2006/main">
  <c r="D10" i="1" l="1"/>
  <c r="C9" i="1"/>
  <c r="D9" i="1"/>
  <c r="C10" i="1"/>
  <c r="Q20" i="1"/>
  <c r="Q10" i="1"/>
  <c r="Q11" i="1"/>
  <c r="Q12" i="1"/>
  <c r="Q13" i="1"/>
  <c r="Q14" i="1"/>
  <c r="Q15" i="1"/>
  <c r="Q16" i="1"/>
  <c r="Q17" i="1"/>
  <c r="Q18" i="1"/>
  <c r="Q9" i="1"/>
  <c r="D11" i="1"/>
  <c r="D12" i="1"/>
  <c r="D13" i="1"/>
  <c r="D14" i="1"/>
  <c r="D15" i="1"/>
  <c r="D16" i="1"/>
  <c r="D17" i="1"/>
  <c r="D18" i="1"/>
  <c r="C11" i="1"/>
  <c r="P11" i="1" s="1"/>
  <c r="C12" i="1"/>
  <c r="C13" i="1"/>
  <c r="C14" i="1"/>
  <c r="C15" i="1"/>
  <c r="P15" i="1" s="1"/>
  <c r="C16" i="1"/>
  <c r="C17" i="1"/>
  <c r="C18" i="1"/>
  <c r="U5" i="1" l="1"/>
  <c r="I5" i="1" s="1"/>
  <c r="P9" i="1"/>
  <c r="P17" i="1"/>
  <c r="P13" i="1"/>
  <c r="P18" i="1"/>
  <c r="P14" i="1"/>
  <c r="P16" i="1"/>
  <c r="P12" i="1"/>
  <c r="P10" i="1"/>
  <c r="E20" i="1"/>
  <c r="E10" i="1"/>
  <c r="E11" i="1"/>
  <c r="E12" i="1"/>
  <c r="E13" i="1"/>
  <c r="E14" i="1"/>
  <c r="E15" i="1"/>
  <c r="E16" i="1"/>
  <c r="E17" i="1"/>
  <c r="E18" i="1"/>
  <c r="E9" i="1"/>
  <c r="F20" i="1"/>
  <c r="F10" i="1"/>
  <c r="F11" i="1"/>
  <c r="F12" i="1"/>
  <c r="F13" i="1"/>
  <c r="F14" i="1"/>
  <c r="F15" i="1"/>
  <c r="F16" i="1"/>
  <c r="F17" i="1"/>
  <c r="F18" i="1"/>
  <c r="F9" i="1"/>
  <c r="O20" i="1" l="1"/>
  <c r="U20" i="1" l="1"/>
  <c r="T20" i="1"/>
  <c r="R20" i="1"/>
  <c r="S20" i="1" s="1"/>
  <c r="O10" i="1" l="1"/>
  <c r="O11" i="1"/>
  <c r="O12" i="1"/>
  <c r="O13" i="1"/>
  <c r="O14" i="1"/>
  <c r="O15" i="1"/>
  <c r="O16" i="1"/>
  <c r="O17" i="1"/>
  <c r="O18" i="1"/>
  <c r="O9" i="1"/>
  <c r="U17" i="1" l="1"/>
  <c r="T17" i="1"/>
  <c r="R17" i="1"/>
  <c r="S17" i="1" s="1"/>
  <c r="U13" i="1"/>
  <c r="R13" i="1"/>
  <c r="S13" i="1" s="1"/>
  <c r="T13" i="1"/>
  <c r="U16" i="1"/>
  <c r="R16" i="1"/>
  <c r="S16" i="1" s="1"/>
  <c r="T16" i="1"/>
  <c r="U12" i="1"/>
  <c r="R12" i="1"/>
  <c r="S12" i="1" s="1"/>
  <c r="T12" i="1"/>
  <c r="U15" i="1"/>
  <c r="R15" i="1"/>
  <c r="S15" i="1" s="1"/>
  <c r="T15" i="1"/>
  <c r="U18" i="1"/>
  <c r="T18" i="1"/>
  <c r="R18" i="1"/>
  <c r="S18" i="1" s="1"/>
  <c r="U14" i="1"/>
  <c r="R14" i="1"/>
  <c r="S14" i="1" s="1"/>
  <c r="T14" i="1"/>
  <c r="U11" i="1"/>
  <c r="T11" i="1"/>
  <c r="R11" i="1"/>
  <c r="S11" i="1" s="1"/>
  <c r="T9" i="1"/>
  <c r="R9" i="1"/>
  <c r="S9" i="1" s="1"/>
  <c r="U9" i="1"/>
  <c r="T10" i="1"/>
  <c r="U10" i="1"/>
  <c r="U23" i="1" s="1"/>
  <c r="R10" i="1"/>
  <c r="S10" i="1" s="1"/>
  <c r="M23" i="1"/>
  <c r="M24" i="1" l="1"/>
  <c r="F23" i="1"/>
  <c r="M26" i="1" l="1"/>
  <c r="U24" i="1"/>
  <c r="F24" i="1"/>
  <c r="F26" i="1" s="1"/>
  <c r="I3" i="1" l="1"/>
</calcChain>
</file>

<file path=xl/sharedStrings.xml><?xml version="1.0" encoding="utf-8"?>
<sst xmlns="http://schemas.openxmlformats.org/spreadsheetml/2006/main" count="47" uniqueCount="46">
  <si>
    <t>Partner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</si>
  <si>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</si>
  <si>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</si>
  <si>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</si>
  <si>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</si>
  <si>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</si>
  <si>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</si>
  <si>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</si>
  <si>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</si>
  <si>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</si>
  <si>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n</t>
  </si>
  <si>
    <t>Projektpauschale</t>
  </si>
  <si>
    <t>Kosten/Ausgaben des Verbundes:</t>
  </si>
  <si>
    <t>Summe der Zuwendungen:</t>
  </si>
  <si>
    <t>Überschlägige Abschätzung der gesamten Ausgaben und Kosten des Verbundes sowie des Förderbedarfs</t>
  </si>
  <si>
    <t>Akronym:</t>
  </si>
  <si>
    <t>KMU-Bonus</t>
  </si>
  <si>
    <t>Kosten/Ausgaben des Teil-
vorhabens exkl. Pauschale</t>
  </si>
  <si>
    <t>Verbundförderquote 
(exkl. Boni und Pauschalen):</t>
  </si>
  <si>
    <t>förderquotenrelevante Kosten/Ausgaben 
des Verbundes (exkl. Boni und Pauschalen):</t>
  </si>
  <si>
    <t>Summe der förderquotenrelevanten 
Zuwendungen (exkl. Boni und Pauschalen):</t>
  </si>
  <si>
    <t>Principal Investigator</t>
  </si>
  <si>
    <t>Zuwendungssumme (KMU):</t>
  </si>
  <si>
    <t>Zuwendungsquote (KMU):</t>
  </si>
  <si>
    <t>Partner 1 (Koordinator)</t>
  </si>
  <si>
    <t>3)</t>
  </si>
  <si>
    <t>KMU bzw. Mittelstand?</t>
  </si>
  <si>
    <t>Personal [T€]</t>
  </si>
  <si>
    <t>Reisekosten [T€]</t>
  </si>
  <si>
    <t>Verbrauchsmaterial [T€]</t>
  </si>
  <si>
    <t>Investitionen [T€]</t>
  </si>
  <si>
    <t>FuE-Unteraufträge [T€]</t>
  </si>
  <si>
    <t>beantragte Förderquote
ohne KMU-Bonus [%]</t>
  </si>
  <si>
    <t>Antragsart [AZA, AZAP, AZK]</t>
  </si>
  <si>
    <r>
      <t>KMU?</t>
    </r>
    <r>
      <rPr>
        <b/>
        <vertAlign val="superscript"/>
        <sz val="10"/>
        <rFont val="Arial"/>
        <family val="2"/>
      </rPr>
      <t xml:space="preserve">1) </t>
    </r>
    <r>
      <rPr>
        <b/>
        <sz val="10"/>
        <rFont val="Arial"/>
        <family val="2"/>
      </rPr>
      <t>[j/n]</t>
    </r>
  </si>
  <si>
    <r>
      <t>Mittelstand?</t>
    </r>
    <r>
      <rPr>
        <b/>
        <vertAlign val="superscript"/>
        <sz val="10"/>
        <rFont val="Arial"/>
        <family val="2"/>
      </rPr>
      <t>2)</t>
    </r>
    <r>
      <rPr>
        <b/>
        <sz val="10"/>
        <rFont val="Arial"/>
        <family val="2"/>
      </rPr>
      <t xml:space="preserve"> [j/n]</t>
    </r>
  </si>
  <si>
    <t>Projektpauschale [T€]</t>
  </si>
  <si>
    <t>beantragte Zuwendung [T€]</t>
  </si>
  <si>
    <t>Verbundförderquote 
(inkl. Boni und Pauschalen):</t>
  </si>
  <si>
    <t>Zuwendung 
exkl. Boni und Pauschalen [T€]</t>
  </si>
  <si>
    <t>Kosten/Ausgaben 
inkl. etwaiger Projektpauschale [T€]</t>
  </si>
  <si>
    <r>
      <rPr>
        <vertAlign val="superscript"/>
        <sz val="10"/>
        <color theme="1"/>
        <rFont val="Calibri"/>
        <family val="2"/>
        <scheme val="minor"/>
      </rPr>
      <t>1)</t>
    </r>
    <r>
      <rPr>
        <sz val="10"/>
        <color theme="1"/>
        <rFont val="Calibri"/>
        <family val="2"/>
        <scheme val="minor"/>
      </rPr>
      <t xml:space="preserve"> https://eur-lex.europa.eu/legal-content/DE/TXT/PDF/?uri=CELEX:32003H0361&amp;from=DE</t>
    </r>
  </si>
  <si>
    <r>
      <rPr>
        <vertAlign val="superscript"/>
        <sz val="10"/>
        <color theme="1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max. 1.000 Beschäftigte, max. 100 Mio. € Umsatz p.a.</t>
    </r>
  </si>
  <si>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Zuwendungssumme ist gelb hinterlegt, wenn mehr als 250 T€ für klinische Anwendungen beantragt werden. 
   Teile der Ausgaben wirken sich dann auf die Förderquote des Verbundes aus.</t>
    </r>
  </si>
  <si>
    <t>Eingabe in T€?</t>
  </si>
  <si>
    <t>Version: 14.02.2020, 16:17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</si>
</sst>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&quot; T€&quot;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b/>
      <sz val="18"/>
      <color rgb="FFFFC000"/>
      <name val="Arial"/>
      <family val="2"/>
    </font>
    <font>
      <b/>
      <sz val="11"/>
      <color rgb="FFFFC000"/>
      <name val="Arial"/>
      <family val="2"/>
    </font>
    <font>
      <b/>
      <u/>
      <sz val="11"/>
      <color rgb="FFFFC000"/>
      <name val="Arial"/>
      <family val="2"/>
    </font>
    <font>
      <b/>
      <sz val="1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5">
    <xf numFmtId="0" fontId="0" fillId="0" borderId="0" xfId="0"/>
    <xf numFmtId="0" fontId="6" fillId="2" borderId="1" xfId="0" applyFont="1" applyFill="1" applyBorder="1" applyAlignment="1" applyProtection="1">
      <alignment textRotation="75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 applyProtection="1">
      <alignment vertical="center" wrapText="1"/>
      <protection locked="0"/>
    </xf>
    <xf numFmtId="9" fontId="2" fillId="0" borderId="1" xfId="0" applyNumberFormat="1" applyFont="1" applyBorder="1" applyAlignment="1" applyProtection="1">
      <alignment vertical="center" wrapText="1"/>
    </xf>
    <xf numFmtId="165" fontId="2" fillId="0" borderId="1" xfId="0" applyNumberFormat="1" applyFont="1" applyFill="1" applyBorder="1" applyAlignment="1" applyProtection="1">
      <alignment horizontal="right" vertical="center"/>
      <protection locked="0"/>
    </xf>
    <xf numFmtId="165" fontId="2" fillId="0" borderId="1" xfId="0" applyNumberFormat="1" applyFont="1" applyFill="1" applyBorder="1" applyAlignment="1" applyProtection="1">
      <alignment horizontal="right" vertical="center"/>
    </xf>
    <xf numFmtId="165" fontId="7" fillId="2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1" fillId="0" borderId="4" xfId="0" applyFont="1" applyBorder="1" applyAlignment="1" applyProtection="1">
      <alignment textRotation="75" wrapText="1"/>
    </xf>
    <xf numFmtId="0" fontId="1" fillId="0" borderId="2" xfId="0" applyFont="1" applyBorder="1" applyAlignment="1" applyProtection="1">
      <alignment textRotation="75" wrapText="1"/>
    </xf>
    <xf numFmtId="0" fontId="1" fillId="0" borderId="3" xfId="0" applyFont="1" applyBorder="1" applyAlignment="1" applyProtection="1">
      <alignment textRotation="75" wrapText="1"/>
    </xf>
    <xf numFmtId="0" fontId="1" fillId="0" borderId="3" xfId="0" applyFont="1" applyFill="1" applyBorder="1" applyAlignment="1" applyProtection="1">
      <alignment textRotation="75" wrapText="1"/>
    </xf>
    <xf numFmtId="0" fontId="1" fillId="0" borderId="1" xfId="0" applyFont="1" applyBorder="1" applyAlignment="1" applyProtection="1">
      <alignment textRotation="75"/>
    </xf>
    <xf numFmtId="0" fontId="1" fillId="0" borderId="1" xfId="0" applyFont="1" applyFill="1" applyBorder="1" applyAlignment="1" applyProtection="1">
      <alignment textRotation="75" wrapText="1"/>
    </xf>
    <xf numFmtId="9" fontId="2" fillId="0" borderId="1" xfId="0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Protection="1"/>
    <xf numFmtId="165" fontId="0" fillId="0" borderId="0" xfId="0" applyNumberFormat="1" applyFill="1" applyProtection="1"/>
    <xf numFmtId="0" fontId="0" fillId="0" borderId="0" xfId="0" applyFill="1" applyAlignment="1" applyProtection="1">
      <alignment horizontal="right" vertical="center"/>
    </xf>
    <xf numFmtId="165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right" vertical="center" wrapText="1"/>
    </xf>
    <xf numFmtId="164" fontId="5" fillId="0" borderId="0" xfId="0" applyNumberFormat="1" applyFont="1" applyFill="1" applyAlignment="1" applyProtection="1">
      <alignment vertical="center"/>
    </xf>
    <xf numFmtId="164" fontId="0" fillId="0" borderId="0" xfId="0" applyNumberForma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 wrapText="1"/>
    </xf>
    <xf numFmtId="0" fontId="0" fillId="0" borderId="0" xfId="0" applyFill="1" applyAlignment="1" applyProtection="1">
      <alignment vertical="top"/>
    </xf>
    <xf numFmtId="0" fontId="14" fillId="0" borderId="0" xfId="0" applyFont="1" applyAlignment="1" applyProtection="1"/>
    <xf numFmtId="165" fontId="15" fillId="0" borderId="2" xfId="0" applyNumberFormat="1" applyFont="1" applyFill="1" applyBorder="1" applyAlignment="1" applyProtection="1">
      <alignment vertical="center"/>
    </xf>
    <xf numFmtId="0" fontId="15" fillId="0" borderId="0" xfId="0" applyFont="1" applyFill="1" applyProtection="1"/>
    <xf numFmtId="165" fontId="15" fillId="0" borderId="0" xfId="0" applyNumberFormat="1" applyFont="1" applyFill="1" applyProtection="1"/>
    <xf numFmtId="165" fontId="15" fillId="0" borderId="6" xfId="0" applyNumberFormat="1" applyFont="1" applyFill="1" applyBorder="1" applyAlignment="1" applyProtection="1">
      <alignment vertical="center"/>
    </xf>
    <xf numFmtId="165" fontId="15" fillId="0" borderId="12" xfId="0" applyNumberFormat="1" applyFont="1" applyFill="1" applyBorder="1" applyAlignment="1" applyProtection="1">
      <alignment vertical="center"/>
    </xf>
    <xf numFmtId="164" fontId="15" fillId="0" borderId="6" xfId="1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horizontal="right"/>
    </xf>
    <xf numFmtId="164" fontId="15" fillId="0" borderId="6" xfId="0" applyNumberFormat="1" applyFont="1" applyFill="1" applyBorder="1" applyAlignment="1" applyProtection="1">
      <alignment vertical="center"/>
    </xf>
    <xf numFmtId="164" fontId="17" fillId="0" borderId="17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vertical="center"/>
    </xf>
    <xf numFmtId="0" fontId="19" fillId="0" borderId="0" xfId="0" applyFont="1" applyAlignment="1" applyProtection="1">
      <alignment horizontal="center"/>
    </xf>
    <xf numFmtId="0" fontId="12" fillId="0" borderId="0" xfId="0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horizontal="left" vertical="top" wrapText="1"/>
    </xf>
    <xf numFmtId="0" fontId="19" fillId="0" borderId="0" xfId="0" applyFont="1" applyAlignment="1" applyProtection="1">
      <alignment horizontal="center"/>
    </xf>
    <xf numFmtId="0" fontId="16" fillId="0" borderId="13" xfId="0" applyFont="1" applyFill="1" applyBorder="1" applyAlignment="1" applyProtection="1">
      <alignment horizontal="right" vertical="center" wrapText="1"/>
    </xf>
    <xf numFmtId="0" fontId="16" fillId="0" borderId="14" xfId="0" applyFont="1" applyFill="1" applyBorder="1" applyAlignment="1" applyProtection="1">
      <alignment horizontal="right" vertical="center" wrapText="1"/>
    </xf>
    <xf numFmtId="0" fontId="18" fillId="0" borderId="7" xfId="0" applyFont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right" vertical="center" wrapText="1"/>
    </xf>
    <xf numFmtId="0" fontId="15" fillId="0" borderId="10" xfId="0" applyFont="1" applyFill="1" applyBorder="1" applyAlignment="1" applyProtection="1">
      <alignment horizontal="right" vertical="center" wrapText="1"/>
    </xf>
    <xf numFmtId="0" fontId="15" fillId="0" borderId="11" xfId="0" applyFont="1" applyFill="1" applyBorder="1" applyAlignment="1" applyProtection="1">
      <alignment horizontal="right" vertical="center" wrapText="1"/>
    </xf>
    <xf numFmtId="0" fontId="15" fillId="0" borderId="8" xfId="0" applyFont="1" applyFill="1" applyBorder="1" applyAlignment="1" applyProtection="1">
      <alignment horizontal="right"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7" fillId="0" borderId="15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right" vertical="center" wrapText="1"/>
    </xf>
    <xf numFmtId="0" fontId="15" fillId="0" borderId="14" xfId="0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left"/>
    </xf>
    <xf numFmtId="0" fontId="22" fillId="0" borderId="0" xfId="0" applyFont="1" applyBorder="1" applyAlignment="1" applyProtection="1">
      <alignment horizontal="center" vertical="center"/>
      <protection locked="0"/>
    </xf>
  </cellXfs>
  <cellStyles count="2">
    <cellStyle name="Prozent" xfId="1" builtinId="5"/>
    <cellStyle name="Standard" xfId="0" builtinId="0"/>
  </cellStyles>
  <dxfs count="38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B20" sqref="B20"/>
    </sheetView>
  </sheetViews>
  <sheetFormatPr baseColWidth="10" defaultRowHeight="15" x14ac:dyDescent="0.25"/>
  <cols>
    <col min="1" max="1" width="34.28515625" style="14" customWidth="1"/>
    <col min="2" max="4" width="7.140625" style="14" customWidth="1"/>
    <col min="5" max="6" width="10" style="14" customWidth="1"/>
    <col min="7" max="7" width="9.28515625" style="14" customWidth="1"/>
    <col min="8" max="8" width="2.85546875" style="14" customWidth="1"/>
    <col min="9" max="12" width="10" style="14" customWidth="1"/>
    <col min="13" max="13" width="10.140625" style="14" customWidth="1"/>
    <col min="14" max="14" width="2.85546875" style="14" customWidth="1"/>
    <col min="15" max="17" width="8.5703125" style="14" hidden="1" customWidth="1"/>
    <col min="18" max="21" width="10" style="14" customWidth="1"/>
    <col min="22" max="22" width="8.5703125" style="14" customWidth="1"/>
    <col min="23" max="16384" width="11.42578125" style="14"/>
  </cols>
  <sheetData>
    <row r="1" spans="1:22" s="13" customFormat="1" ht="23.25" x14ac:dyDescent="0.35">
      <c r="A1" s="55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s="13" customFormat="1" ht="7.5" customHeight="1" x14ac:dyDescent="0.3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ht="15" customHeight="1" x14ac:dyDescent="0.25">
      <c r="I3" s="71" t="str">
        <f>IF($M$26 &gt; 0.6, "Verbundförderquote &gt; 60%", IF(AND($U$24 &lt; 0.2, $M$26 &gt; 0), "KMU-Beteiligung &lt; 20%", IF(AND(($M$26&gt;0.5), ($U$24&lt;0.3)), "Verbundförderquote &gt; 50%, KMU-Beteiligung &lt; 30%", "")))</f>
        <v/>
      </c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2" s="15" customFormat="1" ht="19.5" customHeight="1" thickBot="1" x14ac:dyDescent="0.35">
      <c r="A4" s="45" t="s">
        <v>15</v>
      </c>
      <c r="B4" s="58"/>
      <c r="C4" s="58"/>
      <c r="D4" s="58"/>
      <c r="E4" s="58"/>
      <c r="F4" s="58"/>
      <c r="G4" s="58"/>
      <c r="H4" s="1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2" s="15" customFormat="1" ht="19.5" customHeight="1" thickTop="1" x14ac:dyDescent="0.3">
      <c r="A5" s="45"/>
      <c r="B5" s="73"/>
      <c r="C5" s="73"/>
      <c r="D5" s="73"/>
      <c r="E5" s="73"/>
      <c r="F5" s="73"/>
      <c r="G5" s="73"/>
      <c r="H5" s="11"/>
      <c r="I5" s="72" t="str">
        <f>IF(AND((U5&lt;&gt;"j"), (SUM(Q9:Q20)&gt;1000)), "Eingaben in T€? Bitte prüfen und bestätigen!", "")</f>
        <v/>
      </c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4" t="str">
        <f>IF(SUM(Q9:Q20)&gt;1000, "n", "")</f>
        <v/>
      </c>
      <c r="V5" s="48"/>
    </row>
    <row r="6" spans="1:22" s="15" customFormat="1" ht="19.5" customHeight="1" x14ac:dyDescent="0.3">
      <c r="A6" s="45"/>
      <c r="B6" s="73"/>
      <c r="C6" s="73"/>
      <c r="D6" s="73"/>
      <c r="E6" s="73"/>
      <c r="F6" s="73"/>
      <c r="G6" s="73"/>
      <c r="H6" s="11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4"/>
      <c r="V6" s="48"/>
    </row>
    <row r="7" spans="1:22" ht="7.5" customHeight="1" x14ac:dyDescent="0.25"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1"/>
      <c r="U7" s="49"/>
    </row>
    <row r="8" spans="1:22" ht="150" customHeight="1" x14ac:dyDescent="0.25">
      <c r="A8" s="16" t="s">
        <v>0</v>
      </c>
      <c r="B8" s="17" t="s">
        <v>33</v>
      </c>
      <c r="C8" s="18" t="s">
        <v>34</v>
      </c>
      <c r="D8" s="18" t="s">
        <v>35</v>
      </c>
      <c r="E8" s="19" t="s">
        <v>16</v>
      </c>
      <c r="F8" s="19" t="s">
        <v>11</v>
      </c>
      <c r="G8" s="18" t="s">
        <v>32</v>
      </c>
      <c r="H8" s="18"/>
      <c r="I8" s="18" t="s">
        <v>27</v>
      </c>
      <c r="J8" s="20" t="s">
        <v>28</v>
      </c>
      <c r="K8" s="21" t="s">
        <v>29</v>
      </c>
      <c r="L8" s="21" t="s">
        <v>30</v>
      </c>
      <c r="M8" s="21" t="s">
        <v>31</v>
      </c>
      <c r="N8" s="21"/>
      <c r="O8" s="1" t="s">
        <v>17</v>
      </c>
      <c r="P8" s="1" t="s">
        <v>26</v>
      </c>
      <c r="Q8" s="1" t="s">
        <v>44</v>
      </c>
      <c r="R8" s="21" t="s">
        <v>36</v>
      </c>
      <c r="S8" s="21" t="s">
        <v>40</v>
      </c>
      <c r="T8" s="21" t="s">
        <v>37</v>
      </c>
      <c r="U8" s="21" t="s">
        <v>39</v>
      </c>
    </row>
    <row r="9" spans="1:22" ht="22.5" customHeight="1" x14ac:dyDescent="0.25">
      <c r="A9" s="2" t="s">
        <v>24</v>
      </c>
      <c r="B9" s="3"/>
      <c r="C9" s="4" t="str">
        <f t="shared" ref="C9:D18" si="0">IF(OR($B9="AZA", $B9="AZAP"), "n", "")</f>
        <v/>
      </c>
      <c r="D9" s="4" t="str">
        <f t="shared" si="0"/>
        <v/>
      </c>
      <c r="E9" s="22" t="str">
        <f>IF((COUNTBLANK($B9:$D9)=3), "", IF(AND($B9="AZK", $C9="j"), 10%, 0))</f>
        <v/>
      </c>
      <c r="F9" s="22" t="str">
        <f>IF((COUNTBLANK($B9:$D9)=3),"",IF(($B9="AZAP"),20%,0))</f>
        <v/>
      </c>
      <c r="G9" s="5"/>
      <c r="H9" s="6"/>
      <c r="I9" s="7"/>
      <c r="J9" s="7"/>
      <c r="K9" s="7"/>
      <c r="L9" s="7"/>
      <c r="M9" s="7"/>
      <c r="N9" s="8"/>
      <c r="O9" s="9">
        <f t="shared" ref="O9:O18" si="1">SUM(I9:M9)</f>
        <v>0</v>
      </c>
      <c r="P9" s="9" t="b">
        <f>AND(OR($C9="j",$D9="j"), ($B9="AZK"))</f>
        <v>0</v>
      </c>
      <c r="Q9" s="9">
        <f>SUMIF($I9:$M9, "&gt;1000")</f>
        <v>0</v>
      </c>
      <c r="R9" s="8">
        <f t="shared" ref="R9:R18" si="2">IFERROR(ROUND((F9 * O9), 0), 0)</f>
        <v>0</v>
      </c>
      <c r="S9" s="8">
        <f>IFERROR((O9+R9), 0)</f>
        <v>0</v>
      </c>
      <c r="T9" s="8">
        <f t="shared" ref="T9:T18" si="3">IFERROR(ROUND((O9 * (G9+E9+F9)), 0), 0)</f>
        <v>0</v>
      </c>
      <c r="U9" s="8">
        <f t="shared" ref="U9:U18" si="4">IFERROR((O9 * G9), 0)</f>
        <v>0</v>
      </c>
    </row>
    <row r="10" spans="1:22" ht="22.5" customHeight="1" x14ac:dyDescent="0.25">
      <c r="A10" s="2" t="s">
        <v>1</v>
      </c>
      <c r="B10" s="3"/>
      <c r="C10" s="4" t="str">
        <f t="shared" si="0"/>
        <v/>
      </c>
      <c r="D10" s="4" t="str">
        <f t="shared" si="0"/>
        <v/>
      </c>
      <c r="E10" s="22" t="str">
        <f t="shared" ref="E10:E18" si="5">IF((COUNTBLANK($B10:$D10)=3), "", IF(AND($B10="AZK", $C10="j"), 10%, 0))</f>
        <v/>
      </c>
      <c r="F10" s="22" t="str">
        <f t="shared" ref="F10:F18" si="6">IF((COUNTBLANK($B10:$D10)=3),"",IF(($B10="AZAP"),20%,0))</f>
        <v/>
      </c>
      <c r="G10" s="5"/>
      <c r="H10" s="6"/>
      <c r="I10" s="7"/>
      <c r="J10" s="7"/>
      <c r="K10" s="7"/>
      <c r="L10" s="7"/>
      <c r="M10" s="7"/>
      <c r="N10" s="8"/>
      <c r="O10" s="9">
        <f t="shared" si="1"/>
        <v>0</v>
      </c>
      <c r="P10" s="9" t="b">
        <f t="shared" ref="P10:P18" si="7">AND(OR($C10="j",$D10="j"), ($B10="AZK"))</f>
        <v>0</v>
      </c>
      <c r="Q10" s="9">
        <f t="shared" ref="Q10:Q20" si="8">SUMIF($I10:$M10, "&gt;1000")</f>
        <v>0</v>
      </c>
      <c r="R10" s="8">
        <f t="shared" si="2"/>
        <v>0</v>
      </c>
      <c r="S10" s="8">
        <f t="shared" ref="S10:S18" si="9">IFERROR((O10+R10), 0)</f>
        <v>0</v>
      </c>
      <c r="T10" s="8">
        <f t="shared" si="3"/>
        <v>0</v>
      </c>
      <c r="U10" s="8">
        <f t="shared" si="4"/>
        <v>0</v>
      </c>
    </row>
    <row r="11" spans="1:22" ht="22.5" customHeight="1" x14ac:dyDescent="0.25">
      <c r="A11" s="2" t="s">
        <v>2</v>
      </c>
      <c r="B11" s="3"/>
      <c r="C11" s="4" t="str">
        <f t="shared" si="0"/>
        <v/>
      </c>
      <c r="D11" s="4" t="str">
        <f t="shared" si="0"/>
        <v/>
      </c>
      <c r="E11" s="22" t="str">
        <f t="shared" si="5"/>
        <v/>
      </c>
      <c r="F11" s="22" t="str">
        <f t="shared" si="6"/>
        <v/>
      </c>
      <c r="G11" s="5"/>
      <c r="H11" s="6"/>
      <c r="I11" s="7"/>
      <c r="J11" s="7"/>
      <c r="K11" s="7"/>
      <c r="L11" s="7"/>
      <c r="M11" s="7"/>
      <c r="N11" s="8"/>
      <c r="O11" s="9">
        <f t="shared" si="1"/>
        <v>0</v>
      </c>
      <c r="P11" s="9" t="b">
        <f t="shared" si="7"/>
        <v>0</v>
      </c>
      <c r="Q11" s="9">
        <f t="shared" si="8"/>
        <v>0</v>
      </c>
      <c r="R11" s="8">
        <f t="shared" si="2"/>
        <v>0</v>
      </c>
      <c r="S11" s="8">
        <f t="shared" si="9"/>
        <v>0</v>
      </c>
      <c r="T11" s="8">
        <f t="shared" si="3"/>
        <v>0</v>
      </c>
      <c r="U11" s="8">
        <f t="shared" si="4"/>
        <v>0</v>
      </c>
    </row>
    <row r="12" spans="1:22" ht="22.5" customHeight="1" x14ac:dyDescent="0.25">
      <c r="A12" s="2" t="s">
        <v>3</v>
      </c>
      <c r="B12" s="3"/>
      <c r="C12" s="4" t="str">
        <f t="shared" si="0"/>
        <v/>
      </c>
      <c r="D12" s="4" t="str">
        <f t="shared" si="0"/>
        <v/>
      </c>
      <c r="E12" s="22" t="str">
        <f t="shared" si="5"/>
        <v/>
      </c>
      <c r="F12" s="22" t="str">
        <f t="shared" si="6"/>
        <v/>
      </c>
      <c r="G12" s="5"/>
      <c r="H12" s="6"/>
      <c r="I12" s="7"/>
      <c r="J12" s="7"/>
      <c r="K12" s="7"/>
      <c r="L12" s="7"/>
      <c r="M12" s="7"/>
      <c r="N12" s="8"/>
      <c r="O12" s="9">
        <f t="shared" si="1"/>
        <v>0</v>
      </c>
      <c r="P12" s="9" t="b">
        <f t="shared" si="7"/>
        <v>0</v>
      </c>
      <c r="Q12" s="9">
        <f t="shared" si="8"/>
        <v>0</v>
      </c>
      <c r="R12" s="8">
        <f t="shared" si="2"/>
        <v>0</v>
      </c>
      <c r="S12" s="8">
        <f t="shared" si="9"/>
        <v>0</v>
      </c>
      <c r="T12" s="8">
        <f t="shared" si="3"/>
        <v>0</v>
      </c>
      <c r="U12" s="8">
        <f t="shared" si="4"/>
        <v>0</v>
      </c>
    </row>
    <row r="13" spans="1:22" ht="22.5" customHeight="1" x14ac:dyDescent="0.25">
      <c r="A13" s="2" t="s">
        <v>4</v>
      </c>
      <c r="B13" s="3"/>
      <c r="C13" s="4" t="str">
        <f t="shared" si="0"/>
        <v/>
      </c>
      <c r="D13" s="4" t="str">
        <f t="shared" si="0"/>
        <v/>
      </c>
      <c r="E13" s="22" t="str">
        <f t="shared" si="5"/>
        <v/>
      </c>
      <c r="F13" s="22" t="str">
        <f t="shared" si="6"/>
        <v/>
      </c>
      <c r="G13" s="5"/>
      <c r="H13" s="6"/>
      <c r="I13" s="7"/>
      <c r="J13" s="7"/>
      <c r="K13" s="7"/>
      <c r="L13" s="7"/>
      <c r="M13" s="7"/>
      <c r="N13" s="8"/>
      <c r="O13" s="9">
        <f t="shared" si="1"/>
        <v>0</v>
      </c>
      <c r="P13" s="9" t="b">
        <f t="shared" si="7"/>
        <v>0</v>
      </c>
      <c r="Q13" s="9">
        <f t="shared" si="8"/>
        <v>0</v>
      </c>
      <c r="R13" s="8">
        <f t="shared" si="2"/>
        <v>0</v>
      </c>
      <c r="S13" s="8">
        <f t="shared" si="9"/>
        <v>0</v>
      </c>
      <c r="T13" s="8">
        <f t="shared" si="3"/>
        <v>0</v>
      </c>
      <c r="U13" s="8">
        <f t="shared" si="4"/>
        <v>0</v>
      </c>
    </row>
    <row r="14" spans="1:22" ht="22.5" customHeight="1" x14ac:dyDescent="0.25">
      <c r="A14" s="2" t="s">
        <v>5</v>
      </c>
      <c r="B14" s="3"/>
      <c r="C14" s="4" t="str">
        <f t="shared" si="0"/>
        <v/>
      </c>
      <c r="D14" s="4" t="str">
        <f t="shared" si="0"/>
        <v/>
      </c>
      <c r="E14" s="22" t="str">
        <f t="shared" si="5"/>
        <v/>
      </c>
      <c r="F14" s="22" t="str">
        <f t="shared" si="6"/>
        <v/>
      </c>
      <c r="G14" s="5"/>
      <c r="H14" s="6"/>
      <c r="I14" s="7"/>
      <c r="J14" s="7"/>
      <c r="K14" s="7"/>
      <c r="L14" s="7"/>
      <c r="M14" s="7"/>
      <c r="N14" s="8"/>
      <c r="O14" s="9">
        <f t="shared" si="1"/>
        <v>0</v>
      </c>
      <c r="P14" s="9" t="b">
        <f t="shared" si="7"/>
        <v>0</v>
      </c>
      <c r="Q14" s="9">
        <f t="shared" si="8"/>
        <v>0</v>
      </c>
      <c r="R14" s="8">
        <f t="shared" si="2"/>
        <v>0</v>
      </c>
      <c r="S14" s="8">
        <f t="shared" si="9"/>
        <v>0</v>
      </c>
      <c r="T14" s="8">
        <f t="shared" si="3"/>
        <v>0</v>
      </c>
      <c r="U14" s="8">
        <f t="shared" si="4"/>
        <v>0</v>
      </c>
    </row>
    <row r="15" spans="1:22" ht="22.5" customHeight="1" x14ac:dyDescent="0.25">
      <c r="A15" s="2" t="s">
        <v>6</v>
      </c>
      <c r="B15" s="3"/>
      <c r="C15" s="4" t="str">
        <f t="shared" si="0"/>
        <v/>
      </c>
      <c r="D15" s="4" t="str">
        <f t="shared" si="0"/>
        <v/>
      </c>
      <c r="E15" s="22" t="str">
        <f t="shared" si="5"/>
        <v/>
      </c>
      <c r="F15" s="22" t="str">
        <f t="shared" si="6"/>
        <v/>
      </c>
      <c r="G15" s="5"/>
      <c r="H15" s="6"/>
      <c r="I15" s="7"/>
      <c r="J15" s="7"/>
      <c r="K15" s="7"/>
      <c r="L15" s="7"/>
      <c r="M15" s="7"/>
      <c r="N15" s="8"/>
      <c r="O15" s="9">
        <f t="shared" si="1"/>
        <v>0</v>
      </c>
      <c r="P15" s="9" t="b">
        <f t="shared" si="7"/>
        <v>0</v>
      </c>
      <c r="Q15" s="9">
        <f t="shared" si="8"/>
        <v>0</v>
      </c>
      <c r="R15" s="8">
        <f t="shared" si="2"/>
        <v>0</v>
      </c>
      <c r="S15" s="8">
        <f t="shared" si="9"/>
        <v>0</v>
      </c>
      <c r="T15" s="8">
        <f t="shared" si="3"/>
        <v>0</v>
      </c>
      <c r="U15" s="8">
        <f t="shared" si="4"/>
        <v>0</v>
      </c>
    </row>
    <row r="16" spans="1:22" ht="22.5" customHeight="1" x14ac:dyDescent="0.25">
      <c r="A16" s="2" t="s">
        <v>7</v>
      </c>
      <c r="B16" s="3"/>
      <c r="C16" s="4" t="str">
        <f t="shared" si="0"/>
        <v/>
      </c>
      <c r="D16" s="4" t="str">
        <f t="shared" si="0"/>
        <v/>
      </c>
      <c r="E16" s="22" t="str">
        <f t="shared" si="5"/>
        <v/>
      </c>
      <c r="F16" s="22" t="str">
        <f t="shared" si="6"/>
        <v/>
      </c>
      <c r="G16" s="5"/>
      <c r="H16" s="6"/>
      <c r="I16" s="7"/>
      <c r="J16" s="7"/>
      <c r="K16" s="7"/>
      <c r="L16" s="7"/>
      <c r="M16" s="7"/>
      <c r="N16" s="8"/>
      <c r="O16" s="9">
        <f t="shared" si="1"/>
        <v>0</v>
      </c>
      <c r="P16" s="9" t="b">
        <f t="shared" si="7"/>
        <v>0</v>
      </c>
      <c r="Q16" s="9">
        <f t="shared" si="8"/>
        <v>0</v>
      </c>
      <c r="R16" s="8">
        <f t="shared" si="2"/>
        <v>0</v>
      </c>
      <c r="S16" s="8">
        <f t="shared" si="9"/>
        <v>0</v>
      </c>
      <c r="T16" s="8">
        <f t="shared" si="3"/>
        <v>0</v>
      </c>
      <c r="U16" s="8">
        <f t="shared" si="4"/>
        <v>0</v>
      </c>
    </row>
    <row r="17" spans="1:22" ht="22.5" customHeight="1" x14ac:dyDescent="0.25">
      <c r="A17" s="2" t="s">
        <v>8</v>
      </c>
      <c r="B17" s="3"/>
      <c r="C17" s="4" t="str">
        <f t="shared" si="0"/>
        <v/>
      </c>
      <c r="D17" s="4" t="str">
        <f t="shared" si="0"/>
        <v/>
      </c>
      <c r="E17" s="22" t="str">
        <f t="shared" si="5"/>
        <v/>
      </c>
      <c r="F17" s="22" t="str">
        <f t="shared" si="6"/>
        <v/>
      </c>
      <c r="G17" s="5"/>
      <c r="H17" s="6"/>
      <c r="I17" s="7"/>
      <c r="J17" s="7"/>
      <c r="K17" s="7"/>
      <c r="L17" s="7"/>
      <c r="M17" s="7"/>
      <c r="N17" s="8"/>
      <c r="O17" s="9">
        <f t="shared" si="1"/>
        <v>0</v>
      </c>
      <c r="P17" s="9" t="b">
        <f t="shared" si="7"/>
        <v>0</v>
      </c>
      <c r="Q17" s="9">
        <f t="shared" si="8"/>
        <v>0</v>
      </c>
      <c r="R17" s="8">
        <f t="shared" si="2"/>
        <v>0</v>
      </c>
      <c r="S17" s="8">
        <f t="shared" si="9"/>
        <v>0</v>
      </c>
      <c r="T17" s="8">
        <f t="shared" si="3"/>
        <v>0</v>
      </c>
      <c r="U17" s="8">
        <f t="shared" si="4"/>
        <v>0</v>
      </c>
    </row>
    <row r="18" spans="1:22" ht="22.5" customHeight="1" x14ac:dyDescent="0.25">
      <c r="A18" s="2" t="s">
        <v>9</v>
      </c>
      <c r="B18" s="3"/>
      <c r="C18" s="4" t="str">
        <f t="shared" si="0"/>
        <v/>
      </c>
      <c r="D18" s="4" t="str">
        <f t="shared" si="0"/>
        <v/>
      </c>
      <c r="E18" s="22" t="str">
        <f t="shared" si="5"/>
        <v/>
      </c>
      <c r="F18" s="22" t="str">
        <f t="shared" si="6"/>
        <v/>
      </c>
      <c r="G18" s="5"/>
      <c r="H18" s="6"/>
      <c r="I18" s="7"/>
      <c r="J18" s="7"/>
      <c r="K18" s="7"/>
      <c r="L18" s="7"/>
      <c r="M18" s="7"/>
      <c r="N18" s="8"/>
      <c r="O18" s="9">
        <f t="shared" si="1"/>
        <v>0</v>
      </c>
      <c r="P18" s="9" t="b">
        <f t="shared" si="7"/>
        <v>0</v>
      </c>
      <c r="Q18" s="9">
        <f t="shared" si="8"/>
        <v>0</v>
      </c>
      <c r="R18" s="8">
        <f t="shared" si="2"/>
        <v>0</v>
      </c>
      <c r="S18" s="8">
        <f t="shared" si="9"/>
        <v>0</v>
      </c>
      <c r="T18" s="8">
        <f t="shared" si="3"/>
        <v>0</v>
      </c>
      <c r="U18" s="8">
        <f t="shared" si="4"/>
        <v>0</v>
      </c>
    </row>
    <row r="19" spans="1:22" x14ac:dyDescent="0.25">
      <c r="A19" s="23"/>
      <c r="B19" s="23"/>
      <c r="C19" s="24"/>
      <c r="D19" s="24"/>
      <c r="E19" s="23"/>
      <c r="F19" s="25"/>
      <c r="G19" s="23"/>
      <c r="H19" s="23"/>
      <c r="I19" s="23"/>
      <c r="J19" s="23"/>
      <c r="K19" s="23"/>
      <c r="L19" s="23"/>
      <c r="M19" s="23"/>
      <c r="N19" s="23"/>
      <c r="O19" s="10"/>
      <c r="P19" s="10"/>
      <c r="Q19" s="10"/>
      <c r="R19" s="25"/>
      <c r="S19" s="25"/>
      <c r="T19" s="25"/>
      <c r="U19" s="25"/>
    </row>
    <row r="20" spans="1:22" ht="22.5" customHeight="1" x14ac:dyDescent="0.25">
      <c r="A20" s="2" t="s">
        <v>21</v>
      </c>
      <c r="B20" s="3"/>
      <c r="C20" s="12" t="s">
        <v>10</v>
      </c>
      <c r="D20" s="12" t="s">
        <v>10</v>
      </c>
      <c r="E20" s="22" t="str">
        <f>IF(($B20=""), "", IF(AND($B20="AZK", $C20="j"), 10%, 0))</f>
        <v/>
      </c>
      <c r="F20" s="22" t="str">
        <f>IF(($B20=""),"",IF(($B20="AZAP"),20%,0))</f>
        <v/>
      </c>
      <c r="G20" s="5"/>
      <c r="H20" s="6"/>
      <c r="I20" s="7"/>
      <c r="J20" s="7"/>
      <c r="K20" s="7"/>
      <c r="L20" s="7"/>
      <c r="M20" s="7"/>
      <c r="N20" s="8"/>
      <c r="O20" s="9">
        <f>SUM(I20:M20)</f>
        <v>0</v>
      </c>
      <c r="P20" s="9"/>
      <c r="Q20" s="9">
        <f t="shared" si="8"/>
        <v>0</v>
      </c>
      <c r="R20" s="8">
        <f>IFERROR(ROUND((F20 * O20), 0), 0)</f>
        <v>0</v>
      </c>
      <c r="S20" s="8">
        <f t="shared" ref="S20" si="10">IFERROR((O20+R20), 0)</f>
        <v>0</v>
      </c>
      <c r="T20" s="8">
        <f>IFERROR(ROUND((O20 * (G20+E20+F20)), 0), 0)</f>
        <v>0</v>
      </c>
      <c r="U20" s="8">
        <f>IFERROR((O20 * G20), 0)</f>
        <v>0</v>
      </c>
      <c r="V20" s="26" t="s">
        <v>25</v>
      </c>
    </row>
    <row r="21" spans="1:22" ht="11.25" customHeight="1" x14ac:dyDescent="0.25"/>
    <row r="22" spans="1:22" ht="11.25" customHeight="1" x14ac:dyDescent="0.25"/>
    <row r="23" spans="1:22" ht="33.75" customHeight="1" x14ac:dyDescent="0.25">
      <c r="A23" s="27"/>
      <c r="B23" s="59" t="s">
        <v>12</v>
      </c>
      <c r="C23" s="60"/>
      <c r="D23" s="60"/>
      <c r="E23" s="60"/>
      <c r="F23" s="39">
        <f>SUM(S9:S18,S20:S20)</f>
        <v>0</v>
      </c>
      <c r="G23" s="40"/>
      <c r="H23" s="63" t="s">
        <v>19</v>
      </c>
      <c r="I23" s="64"/>
      <c r="J23" s="64"/>
      <c r="K23" s="64"/>
      <c r="L23" s="64"/>
      <c r="M23" s="39">
        <f>SUM(O9:O18) + MAX(0, (O20 - 250))</f>
        <v>0</v>
      </c>
      <c r="N23" s="41"/>
      <c r="O23" s="40"/>
      <c r="P23" s="40"/>
      <c r="Q23" s="40"/>
      <c r="R23" s="56" t="s">
        <v>22</v>
      </c>
      <c r="S23" s="57"/>
      <c r="T23" s="57"/>
      <c r="U23" s="42">
        <f>SUMIF(P9:P18, TRUE, U9:U18)</f>
        <v>0</v>
      </c>
    </row>
    <row r="24" spans="1:22" ht="33.75" customHeight="1" x14ac:dyDescent="0.25">
      <c r="A24" s="27"/>
      <c r="B24" s="61" t="s">
        <v>13</v>
      </c>
      <c r="C24" s="62"/>
      <c r="D24" s="62"/>
      <c r="E24" s="62"/>
      <c r="F24" s="43">
        <f>SUM(T9:T18,T20:T20)</f>
        <v>0</v>
      </c>
      <c r="G24" s="40"/>
      <c r="H24" s="65" t="s">
        <v>20</v>
      </c>
      <c r="I24" s="66"/>
      <c r="J24" s="66"/>
      <c r="K24" s="66"/>
      <c r="L24" s="66"/>
      <c r="M24" s="43">
        <f>SUM(U9:U18) + MAX(0, (U20 - 250))</f>
        <v>0</v>
      </c>
      <c r="N24" s="41"/>
      <c r="O24" s="40"/>
      <c r="P24" s="40"/>
      <c r="Q24" s="40"/>
      <c r="R24" s="56" t="s">
        <v>23</v>
      </c>
      <c r="S24" s="57"/>
      <c r="T24" s="57"/>
      <c r="U24" s="44">
        <f>IF(M24=0, 0, (U23/M24))</f>
        <v>0</v>
      </c>
    </row>
    <row r="25" spans="1:22" s="28" customFormat="1" ht="7.5" customHeight="1" thickBot="1" x14ac:dyDescent="0.3">
      <c r="A25" s="30"/>
      <c r="B25" s="30"/>
      <c r="C25" s="30"/>
      <c r="D25" s="30"/>
      <c r="E25" s="30"/>
      <c r="F25" s="31"/>
      <c r="I25" s="32"/>
      <c r="J25" s="32"/>
      <c r="K25" s="32"/>
      <c r="L25" s="32"/>
      <c r="M25" s="31"/>
      <c r="N25" s="29"/>
      <c r="R25" s="33"/>
      <c r="S25" s="33"/>
      <c r="T25" s="33"/>
      <c r="U25" s="31"/>
    </row>
    <row r="26" spans="1:22" ht="37.5" customHeight="1" thickTop="1" thickBot="1" x14ac:dyDescent="0.3">
      <c r="A26" s="27"/>
      <c r="B26" s="69" t="s">
        <v>38</v>
      </c>
      <c r="C26" s="70"/>
      <c r="D26" s="70"/>
      <c r="E26" s="70"/>
      <c r="F26" s="46">
        <f>IF((F23=0), 0, ROUND((F24/F23), 3))</f>
        <v>0</v>
      </c>
      <c r="G26" s="28"/>
      <c r="H26" s="67" t="s">
        <v>18</v>
      </c>
      <c r="I26" s="68"/>
      <c r="J26" s="68"/>
      <c r="K26" s="68"/>
      <c r="L26" s="68"/>
      <c r="M26" s="47">
        <f>IF((M23=0), 0, ROUND((M24/M23), 3))</f>
        <v>0</v>
      </c>
      <c r="N26" s="34"/>
      <c r="O26" s="28"/>
      <c r="P26" s="28"/>
      <c r="Q26" s="28"/>
      <c r="R26" s="28"/>
      <c r="S26" s="28"/>
      <c r="T26" s="28"/>
      <c r="U26" s="28"/>
    </row>
    <row r="27" spans="1:22" s="28" customFormat="1" ht="22.5" customHeight="1" thickTop="1" x14ac:dyDescent="0.25">
      <c r="A27" s="30"/>
      <c r="B27" s="30"/>
      <c r="C27" s="30"/>
      <c r="D27" s="30"/>
      <c r="E27" s="35"/>
      <c r="I27" s="36"/>
      <c r="J27" s="36"/>
      <c r="K27" s="36"/>
      <c r="L27" s="36"/>
      <c r="M27" s="34"/>
      <c r="N27" s="34"/>
    </row>
    <row r="28" spans="1:22" s="28" customFormat="1" ht="18.75" customHeight="1" x14ac:dyDescent="0.25">
      <c r="A28" s="30"/>
      <c r="B28" s="30"/>
      <c r="C28" s="53" t="s">
        <v>41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1:22" s="37" customFormat="1" ht="18.75" customHeight="1" x14ac:dyDescent="0.25">
      <c r="C29" s="53" t="s">
        <v>42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1:22" ht="30" customHeight="1" x14ac:dyDescent="0.25">
      <c r="C30" s="54" t="s">
        <v>43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</row>
    <row r="34" spans="15:15" x14ac:dyDescent="0.25">
      <c r="O34" s="38" t="s">
        <v>45</v>
      </c>
    </row>
  </sheetData>
  <sheetProtection algorithmName="SHA-512" hashValue="owT6K9JH4dIv97Du3VdK6diPUNS2zwc6Ss5k9pgqa58aQd/ZQ1pDPvuBIZR4PXuyVykRGXw62psCdaZYnQVIGA==" saltValue="/DY4gCEXYfKylgf5QyOB3g==" spinCount="100000" sheet="1" objects="1" scenarios="1" selectLockedCells="1"/>
  <mergeCells count="16">
    <mergeCell ref="C29:U29"/>
    <mergeCell ref="C30:U30"/>
    <mergeCell ref="A1:V1"/>
    <mergeCell ref="R24:T24"/>
    <mergeCell ref="B4:G4"/>
    <mergeCell ref="R23:T23"/>
    <mergeCell ref="C28:U28"/>
    <mergeCell ref="B23:E23"/>
    <mergeCell ref="B24:E24"/>
    <mergeCell ref="H23:L23"/>
    <mergeCell ref="H24:L24"/>
    <mergeCell ref="H26:L26"/>
    <mergeCell ref="B26:E26"/>
    <mergeCell ref="I3:U4"/>
    <mergeCell ref="I5:T6"/>
    <mergeCell ref="U5:U6"/>
  </mergeCells>
  <conditionalFormatting sqref="G20:H20">
    <cfRule type="expression" dxfId="37" priority="60">
      <formula>(AND(B20="AZK", G20&gt;50%))</formula>
    </cfRule>
  </conditionalFormatting>
  <conditionalFormatting sqref="M26">
    <cfRule type="expression" dxfId="36" priority="39">
      <formula>AND(($M$26&lt;=0.5), ($U$24&gt;=0.2))</formula>
    </cfRule>
    <cfRule type="expression" dxfId="35" priority="40">
      <formula>AND(($M$26&lt;=0.6), ($U$24&gt;=0.3))</formula>
    </cfRule>
    <cfRule type="expression" dxfId="34" priority="43">
      <formula>AND(($M$26&gt;0.5), ($U$24&lt;0.3))</formula>
    </cfRule>
    <cfRule type="expression" dxfId="33" priority="44">
      <formula>AND(($M$26&gt;0), ($U$24&lt;0.2))</formula>
    </cfRule>
    <cfRule type="cellIs" dxfId="32" priority="45" operator="greaterThan">
      <formula>0.6</formula>
    </cfRule>
  </conditionalFormatting>
  <conditionalFormatting sqref="U23">
    <cfRule type="expression" dxfId="31" priority="46">
      <formula>$U$24&gt;500</formula>
    </cfRule>
  </conditionalFormatting>
  <conditionalFormatting sqref="U24">
    <cfRule type="expression" dxfId="30" priority="38">
      <formula>AND(($M$26&gt;0), ($U$24&lt;0.2))</formula>
    </cfRule>
  </conditionalFormatting>
  <conditionalFormatting sqref="C9:C18">
    <cfRule type="expression" dxfId="29" priority="6">
      <formula>AND(B9="AZP", C9="j")</formula>
    </cfRule>
    <cfRule type="expression" dxfId="28" priority="35">
      <formula>AND(B9&lt;&gt;"AZK", C9="j")</formula>
    </cfRule>
  </conditionalFormatting>
  <conditionalFormatting sqref="D9:D18">
    <cfRule type="expression" dxfId="27" priority="27">
      <formula>AND(B9="AZAP", D9="j")</formula>
    </cfRule>
    <cfRule type="expression" dxfId="26" priority="34">
      <formula>AND(B9&lt;&gt;"AZK", D9="j")</formula>
    </cfRule>
  </conditionalFormatting>
  <conditionalFormatting sqref="G9:G18">
    <cfRule type="expression" dxfId="25" priority="5">
      <formula>AND(B9="AZK", G9&gt;0.5)</formula>
    </cfRule>
    <cfRule type="cellIs" dxfId="24" priority="33" operator="equal">
      <formula>""</formula>
    </cfRule>
  </conditionalFormatting>
  <conditionalFormatting sqref="I9:M18">
    <cfRule type="expression" dxfId="23" priority="8">
      <formula>AND(I9&gt;1000, $U$5&lt;&gt;"j")</formula>
    </cfRule>
    <cfRule type="cellIs" dxfId="22" priority="28" operator="equal">
      <formula>""</formula>
    </cfRule>
  </conditionalFormatting>
  <conditionalFormatting sqref="B9:D18">
    <cfRule type="cellIs" dxfId="21" priority="4" operator="equal">
      <formula>""</formula>
    </cfRule>
  </conditionalFormatting>
  <conditionalFormatting sqref="B20">
    <cfRule type="cellIs" dxfId="20" priority="26" operator="equal">
      <formula>""</formula>
    </cfRule>
  </conditionalFormatting>
  <conditionalFormatting sqref="G20">
    <cfRule type="cellIs" dxfId="19" priority="25" operator="equal">
      <formula>""</formula>
    </cfRule>
  </conditionalFormatting>
  <conditionalFormatting sqref="I20:M20">
    <cfRule type="expression" dxfId="18" priority="7">
      <formula>AND(I20&gt;1000, $U$5&lt;&gt;"j")</formula>
    </cfRule>
    <cfRule type="cellIs" dxfId="17" priority="24" operator="equal">
      <formula>""</formula>
    </cfRule>
  </conditionalFormatting>
  <conditionalFormatting sqref="B4">
    <cfRule type="cellIs" dxfId="16" priority="23" operator="equal">
      <formula>""</formula>
    </cfRule>
  </conditionalFormatting>
  <conditionalFormatting sqref="A9">
    <cfRule type="expression" dxfId="15" priority="22">
      <formula>OR(A9="Partner 1 (Koordinator)", A9="", A9=" ")</formula>
    </cfRule>
  </conditionalFormatting>
  <conditionalFormatting sqref="A10">
    <cfRule type="expression" dxfId="14" priority="21">
      <formula>OR(A10="Partner 2", A10="", A10=" ")</formula>
    </cfRule>
  </conditionalFormatting>
  <conditionalFormatting sqref="A11">
    <cfRule type="cellIs" dxfId="13" priority="20" operator="equal">
      <formula>"Partner 3"</formula>
    </cfRule>
  </conditionalFormatting>
  <conditionalFormatting sqref="A12">
    <cfRule type="cellIs" dxfId="12" priority="19" operator="equal">
      <formula>"Partner 4"</formula>
    </cfRule>
  </conditionalFormatting>
  <conditionalFormatting sqref="A13">
    <cfRule type="cellIs" dxfId="11" priority="18" operator="equal">
      <formula>"Partner 5"</formula>
    </cfRule>
  </conditionalFormatting>
  <conditionalFormatting sqref="A14">
    <cfRule type="cellIs" dxfId="10" priority="17" operator="equal">
      <formula>"Partner 6"</formula>
    </cfRule>
  </conditionalFormatting>
  <conditionalFormatting sqref="A15">
    <cfRule type="cellIs" dxfId="9" priority="16" operator="equal">
      <formula>"Partner 7"</formula>
    </cfRule>
  </conditionalFormatting>
  <conditionalFormatting sqref="A16">
    <cfRule type="cellIs" dxfId="8" priority="15" operator="equal">
      <formula>"Partner 8"</formula>
    </cfRule>
  </conditionalFormatting>
  <conditionalFormatting sqref="A17">
    <cfRule type="cellIs" dxfId="7" priority="14" operator="equal">
      <formula>"Partner 9"</formula>
    </cfRule>
  </conditionalFormatting>
  <conditionalFormatting sqref="A18">
    <cfRule type="cellIs" dxfId="6" priority="13" operator="equal">
      <formula>"Partner 10"</formula>
    </cfRule>
  </conditionalFormatting>
  <conditionalFormatting sqref="A20">
    <cfRule type="cellIs" dxfId="5" priority="12" operator="equal">
      <formula>"Principal Investigator"</formula>
    </cfRule>
  </conditionalFormatting>
  <conditionalFormatting sqref="R9:U18">
    <cfRule type="expression" dxfId="4" priority="11">
      <formula>COUNTBLANK($I9:$M9)=5</formula>
    </cfRule>
  </conditionalFormatting>
  <conditionalFormatting sqref="R20:U20">
    <cfRule type="expression" dxfId="3" priority="10">
      <formula>COUNTBLANK($I20:$M20)=5</formula>
    </cfRule>
  </conditionalFormatting>
  <conditionalFormatting sqref="U20">
    <cfRule type="cellIs" dxfId="2" priority="9" operator="greaterThan">
      <formula>250</formula>
    </cfRule>
  </conditionalFormatting>
  <conditionalFormatting sqref="U5:U6">
    <cfRule type="expression" dxfId="1" priority="3">
      <formula>AND($I$5="", $U$5="j")</formula>
    </cfRule>
    <cfRule type="expression" dxfId="0" priority="1">
      <formula>$I$5="Eingaben in T€? Bitte prüfen und bestätigen!"</formula>
    </cfRule>
  </conditionalFormatting>
  <dataValidations count="5">
    <dataValidation type="decimal" allowBlank="1" showInputMessage="1" showErrorMessage="1" sqref="G9:H18 G20:H20">
      <formula1>0</formula1>
      <formula2>1</formula2>
    </dataValidation>
    <dataValidation type="list" allowBlank="1" showInputMessage="1" showErrorMessage="1" sqref="B9:B18">
      <formula1>"AZA,AZAP,AZK"</formula1>
    </dataValidation>
    <dataValidation type="list" allowBlank="1" showInputMessage="1" showErrorMessage="1" sqref="B20">
      <formula1>"AZA,AZAP"</formula1>
    </dataValidation>
    <dataValidation type="list" allowBlank="1" showInputMessage="1" showErrorMessage="1" sqref="C20:D20">
      <formula1>"n"</formula1>
    </dataValidation>
    <dataValidation type="list" allowBlank="1" showInputMessage="1" showErrorMessage="1" sqref="C9:D18 U5 T7">
      <formula1>"j, n"</formula1>
    </dataValidation>
  </dataValidations>
  <pageMargins left="0.51181102362204722" right="0.51181102362204722" top="0.59055118110236227" bottom="0.39370078740157483" header="0.31496062992125984" footer="0.31496062992125984"/>
  <pageSetup paperSize="9" scale="69" orientation="landscape" r:id="rId1"/>
  <headerFooter>
    <oddFooter>&amp;R&amp;10&amp;D</oddFooter>
  </headerFooter>
  <ignoredErrors>
    <ignoredError sqref="C10:D18 C9:D9 U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Skizze - Finanzdaten</vt:lpstr>
      <vt:lpstr>'Skizze - Finanzdaten'!Druckbereich</vt:lpstr>
    </vt:vector>
  </TitlesOfParts>
  <Company>VDI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Sandrock</dc:creator>
  <cp:lastModifiedBy>Sandrock</cp:lastModifiedBy>
  <cp:lastPrinted>2020-02-14T15:42:23Z</cp:lastPrinted>
  <dcterms:created xsi:type="dcterms:W3CDTF">2015-09-11T12:22:29Z</dcterms:created>
  <dcterms:modified xsi:type="dcterms:W3CDTF">2020-02-14T15:42:48Z</dcterms:modified>
</cp:coreProperties>
</file>